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35"/>
  </bookViews>
  <sheets>
    <sheet name="Всего-дор" sheetId="4" r:id="rId1"/>
    <sheet name="Лист1" sheetId="5" r:id="rId2"/>
  </sheets>
  <externalReferences>
    <externalReference r:id="rId3"/>
  </externalReferences>
  <definedNames>
    <definedName name="_xlnm._FilterDatabase" localSheetId="0" hidden="1">'Всего-дор'!$A$13:$AF$13</definedName>
    <definedName name="_xlnm.Print_Titles" localSheetId="0">'Всего-дор'!$13:$13</definedName>
    <definedName name="_xlnm.Print_Area" localSheetId="0">'Всего-дор'!$A$1:$AA$145</definedName>
  </definedNames>
  <calcPr calcId="152511"/>
</workbook>
</file>

<file path=xl/calcChain.xml><?xml version="1.0" encoding="utf-8"?>
<calcChain xmlns="http://schemas.openxmlformats.org/spreadsheetml/2006/main">
  <c r="Z29" i="4" l="1"/>
  <c r="U29" i="4"/>
  <c r="V29" i="4"/>
  <c r="W29" i="4"/>
  <c r="X29" i="4"/>
  <c r="Y29" i="4"/>
  <c r="T29" i="4"/>
  <c r="Y30" i="4" l="1"/>
  <c r="X30" i="4"/>
  <c r="Z45" i="4"/>
  <c r="Z46" i="4"/>
  <c r="Z44" i="4"/>
  <c r="W47" i="4" l="1"/>
  <c r="X47" i="4"/>
  <c r="Y47" i="4"/>
  <c r="V47" i="4"/>
  <c r="U23" i="4" l="1"/>
  <c r="V23" i="4"/>
  <c r="W23" i="4"/>
  <c r="X23" i="4"/>
  <c r="Y23" i="4"/>
  <c r="Z41" i="4"/>
  <c r="Z38" i="4"/>
  <c r="V30" i="4"/>
  <c r="Z43" i="4"/>
  <c r="Z42" i="4"/>
  <c r="Z39" i="4"/>
  <c r="Z40" i="4"/>
  <c r="Z22" i="4"/>
  <c r="Z55" i="4" l="1"/>
  <c r="Y101" i="4"/>
  <c r="Y99" i="4" s="1"/>
  <c r="X101" i="4"/>
  <c r="X99" i="4" s="1"/>
  <c r="W101" i="4"/>
  <c r="W99" i="4" s="1"/>
  <c r="V101" i="4"/>
  <c r="V99" i="4" s="1"/>
  <c r="U101" i="4"/>
  <c r="U99" i="4" s="1"/>
  <c r="T101" i="4"/>
  <c r="T99" i="4" s="1"/>
  <c r="Y64" i="4"/>
  <c r="X64" i="4"/>
  <c r="W64" i="4"/>
  <c r="V64" i="4"/>
  <c r="U64" i="4"/>
  <c r="T64" i="4"/>
  <c r="Z101" i="4" l="1"/>
  <c r="Z99" i="4" s="1"/>
  <c r="Z57" i="4" l="1"/>
  <c r="Z56" i="4"/>
  <c r="T31" i="4" l="1"/>
  <c r="T23" i="4" s="1"/>
  <c r="T30" i="4"/>
  <c r="Z37" i="4"/>
  <c r="Z36" i="4"/>
  <c r="Z94" i="4"/>
  <c r="Z86" i="4"/>
  <c r="Z82" i="4"/>
  <c r="Z71" i="4"/>
  <c r="T33" i="4"/>
  <c r="X111" i="4" l="1"/>
  <c r="T111" i="4"/>
  <c r="U111" i="4"/>
  <c r="V111" i="4"/>
  <c r="W111" i="4"/>
  <c r="T112" i="4"/>
  <c r="U112" i="4"/>
  <c r="V112" i="4"/>
  <c r="W112" i="4"/>
  <c r="X112" i="4"/>
  <c r="T75" i="4"/>
  <c r="U75" i="4"/>
  <c r="V75" i="4"/>
  <c r="W75" i="4"/>
  <c r="X75" i="4"/>
  <c r="Z50" i="4" l="1"/>
  <c r="U48" i="4"/>
  <c r="W48" i="4"/>
  <c r="T49" i="4"/>
  <c r="V49" i="4"/>
  <c r="X49" i="4"/>
  <c r="V24" i="4" l="1"/>
  <c r="W24" i="4"/>
  <c r="U24" i="4"/>
  <c r="X24" i="4"/>
  <c r="T24" i="4"/>
  <c r="Z61" i="4" l="1"/>
  <c r="Z70" i="4"/>
  <c r="Z49" i="4" l="1"/>
  <c r="Z35" i="4" l="1"/>
  <c r="Z33" i="4" l="1"/>
  <c r="Z96" i="4" l="1"/>
  <c r="Z95" i="4"/>
  <c r="Z34" i="4" l="1"/>
  <c r="Z54" i="4" l="1"/>
  <c r="Z53" i="4"/>
  <c r="Z91" i="4" l="1"/>
  <c r="Z65" i="4" l="1"/>
  <c r="Z93" i="4"/>
  <c r="Y111" i="4" l="1"/>
  <c r="Y112" i="4"/>
  <c r="W98" i="4" l="1"/>
  <c r="X98" i="4"/>
  <c r="Y98" i="4"/>
  <c r="Z92" i="4" l="1"/>
  <c r="T63" i="4" l="1"/>
  <c r="V63" i="4"/>
  <c r="W63" i="4"/>
  <c r="X63" i="4"/>
  <c r="Y63" i="4"/>
  <c r="Y75" i="4" l="1"/>
  <c r="Z88" i="4"/>
  <c r="T98" i="4" l="1"/>
  <c r="V98" i="4"/>
  <c r="U98" i="4" l="1"/>
  <c r="Z31" i="4" l="1"/>
  <c r="Z51" i="4" l="1"/>
  <c r="Z59" i="4"/>
  <c r="Z77" i="4" l="1"/>
  <c r="Z60" i="4" l="1"/>
  <c r="Y27" i="4" l="1"/>
  <c r="W119" i="4"/>
  <c r="X119" i="4"/>
  <c r="Y119" i="4"/>
  <c r="Y48" i="4"/>
  <c r="Y24" i="4" s="1"/>
  <c r="U74" i="4" l="1"/>
  <c r="U62" i="4" s="1"/>
  <c r="V74" i="4"/>
  <c r="V62" i="4" s="1"/>
  <c r="V28" i="4" s="1"/>
  <c r="W74" i="4"/>
  <c r="W62" i="4" s="1"/>
  <c r="W28" i="4" s="1"/>
  <c r="X74" i="4"/>
  <c r="X62" i="4" s="1"/>
  <c r="X28" i="4" s="1"/>
  <c r="Y74" i="4"/>
  <c r="Y62" i="4" s="1"/>
  <c r="Y28" i="4" s="1"/>
  <c r="T74" i="4"/>
  <c r="T62" i="4" s="1"/>
  <c r="Y14" i="4" l="1"/>
  <c r="X14" i="4"/>
  <c r="W14" i="4"/>
  <c r="V14" i="4"/>
  <c r="U63" i="4"/>
  <c r="U25" i="4" s="1"/>
  <c r="V25" i="4"/>
  <c r="W25" i="4"/>
  <c r="X25" i="4"/>
  <c r="Y25" i="4"/>
  <c r="Z25" i="4" s="1"/>
  <c r="Z63" i="4"/>
  <c r="T25" i="4"/>
  <c r="Z114" i="4"/>
  <c r="Z140" i="4"/>
  <c r="Z32" i="4"/>
  <c r="Z67" i="4"/>
  <c r="Z68" i="4"/>
  <c r="Z64" i="4" s="1"/>
  <c r="Z69" i="4"/>
  <c r="Z72" i="4"/>
  <c r="Z73" i="4"/>
  <c r="Z78" i="4"/>
  <c r="Z80" i="4"/>
  <c r="Z81" i="4"/>
  <c r="Z84" i="4"/>
  <c r="Z85" i="4"/>
  <c r="Z90" i="4"/>
  <c r="Z100" i="4"/>
  <c r="Z104" i="4"/>
  <c r="Z106" i="4"/>
  <c r="Z107" i="4"/>
  <c r="Z109" i="4"/>
  <c r="Z111" i="4"/>
  <c r="Z112" i="4"/>
  <c r="Z116" i="4"/>
  <c r="Z118" i="4"/>
  <c r="Z125" i="4"/>
  <c r="Z127" i="4"/>
  <c r="Z129" i="4"/>
  <c r="Z131" i="4"/>
  <c r="Z132" i="4"/>
  <c r="Z134" i="4"/>
  <c r="Z136" i="4"/>
  <c r="Z138" i="4"/>
  <c r="Z98" i="4" l="1"/>
  <c r="Z75" i="4"/>
  <c r="Z23" i="4" l="1"/>
  <c r="Z52" i="4" l="1"/>
  <c r="Z30" i="4" l="1"/>
  <c r="U119" i="4" l="1"/>
  <c r="T119" i="4"/>
  <c r="T47" i="4" l="1"/>
  <c r="T28" i="4" s="1"/>
  <c r="V119" i="4"/>
  <c r="Z121" i="4" l="1"/>
  <c r="Z122" i="4"/>
  <c r="U47" i="4" l="1"/>
  <c r="U28" i="4" s="1"/>
  <c r="Z58" i="4"/>
  <c r="Z89" i="4"/>
  <c r="U14" i="4" l="1"/>
  <c r="Z119" i="4"/>
  <c r="Z87" i="4"/>
  <c r="Z79" i="4"/>
  <c r="Z83" i="4"/>
  <c r="Z76" i="4"/>
  <c r="T27" i="4"/>
  <c r="U27" i="4"/>
  <c r="V27" i="4"/>
  <c r="W27" i="4"/>
  <c r="X27" i="4"/>
  <c r="Z74" i="4" l="1"/>
  <c r="Z62" i="4" s="1"/>
  <c r="Z27" i="4"/>
  <c r="A15" i="4"/>
  <c r="H15" i="4"/>
  <c r="I15" i="4"/>
  <c r="J15" i="4"/>
  <c r="K15" i="4"/>
  <c r="L15" i="4"/>
  <c r="Q15" i="4"/>
  <c r="A16" i="4"/>
  <c r="H16" i="4"/>
  <c r="I16" i="4"/>
  <c r="J16" i="4"/>
  <c r="K16" i="4"/>
  <c r="L16" i="4"/>
  <c r="Q16" i="4"/>
  <c r="A17" i="4"/>
  <c r="H17" i="4"/>
  <c r="I17" i="4"/>
  <c r="J17" i="4"/>
  <c r="K17" i="4"/>
  <c r="L17" i="4"/>
  <c r="Q17" i="4"/>
  <c r="A18" i="4"/>
  <c r="H18" i="4"/>
  <c r="I18" i="4"/>
  <c r="J18" i="4"/>
  <c r="K18" i="4"/>
  <c r="L18" i="4"/>
  <c r="Q18" i="4"/>
  <c r="A19" i="4"/>
  <c r="H19" i="4"/>
  <c r="I19" i="4"/>
  <c r="J19" i="4"/>
  <c r="K19" i="4"/>
  <c r="L19" i="4"/>
  <c r="Q19" i="4"/>
  <c r="A20" i="4"/>
  <c r="H20" i="4"/>
  <c r="I20" i="4"/>
  <c r="J20" i="4"/>
  <c r="K20" i="4"/>
  <c r="L20" i="4"/>
  <c r="Q20" i="4"/>
  <c r="Z47" i="4" l="1"/>
  <c r="T26" i="4"/>
  <c r="U26" i="4"/>
  <c r="V26" i="4"/>
  <c r="Z26" i="4" l="1"/>
  <c r="Z24" i="4"/>
  <c r="Z48" i="4"/>
  <c r="T19" i="4" l="1"/>
  <c r="T15" i="4"/>
  <c r="T16" i="4"/>
  <c r="T17" i="4"/>
  <c r="T18" i="4"/>
  <c r="T20" i="4" l="1"/>
  <c r="U16" i="4"/>
  <c r="V16" i="4" s="1"/>
  <c r="W16" i="4" s="1"/>
  <c r="X16" i="4" s="1"/>
  <c r="U18" i="4"/>
  <c r="V18" i="4" s="1"/>
  <c r="W18" i="4" s="1"/>
  <c r="X18" i="4" s="1"/>
  <c r="U15" i="4"/>
  <c r="V15" i="4" s="1"/>
  <c r="W15" i="4" s="1"/>
  <c r="X15" i="4" s="1"/>
  <c r="U17" i="4"/>
  <c r="V17" i="4" s="1"/>
  <c r="W17" i="4" s="1"/>
  <c r="X17" i="4" s="1"/>
  <c r="U19" i="4"/>
  <c r="V19" i="4" s="1"/>
  <c r="W19" i="4" s="1"/>
  <c r="X19" i="4" s="1"/>
  <c r="Z18" i="4" l="1"/>
  <c r="Z16" i="4"/>
  <c r="Z17" i="4"/>
  <c r="Z19" i="4"/>
  <c r="Z15" i="4"/>
  <c r="T14" i="4" l="1"/>
  <c r="U20" i="4" l="1"/>
  <c r="V20" i="4" l="1"/>
  <c r="W20" i="4" s="1"/>
  <c r="X20" i="4" s="1"/>
  <c r="Z20" i="4" l="1"/>
  <c r="Z28" i="4" l="1"/>
  <c r="Z14" i="4" l="1"/>
</calcChain>
</file>

<file path=xl/sharedStrings.xml><?xml version="1.0" encoding="utf-8"?>
<sst xmlns="http://schemas.openxmlformats.org/spreadsheetml/2006/main" count="796" uniqueCount="168">
  <si>
    <t>раздел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</si>
  <si>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</si>
  <si>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</si>
  <si>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</si>
  <si>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</si>
  <si>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</si>
  <si>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</si>
  <si>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</si>
  <si>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Обеспечивающая подпрограмма</t>
  </si>
  <si>
    <t>шт.</t>
  </si>
  <si>
    <t>%</t>
  </si>
  <si>
    <t>км</t>
  </si>
  <si>
    <t>м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</si>
  <si>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</si>
  <si>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</si>
  <si>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</si>
  <si>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</si>
  <si>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</si>
  <si>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</si>
  <si>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да/нет</t>
  </si>
  <si>
    <t>да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</si>
  <si>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</si>
  <si>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</si>
  <si>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</si>
  <si>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</si>
  <si>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</si>
  <si>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</si>
  <si>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</si>
  <si>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</si>
  <si>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</si>
  <si>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</si>
  <si>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</si>
  <si>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</si>
  <si>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</si>
  <si>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</si>
  <si>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</si>
  <si>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</si>
  <si>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</si>
  <si>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</si>
  <si>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7</t>
  </si>
  <si>
    <t>1. Обеспечение деятельности  ответственного исполнителя муниципальной программы - департамент благоустройства, дорожного хозяйства  и транспорта</t>
  </si>
  <si>
    <t>2. Административные мероприятия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</si>
  <si>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</si>
  <si>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</si>
  <si>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</si>
  <si>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</si>
  <si>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</si>
  <si>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</si>
  <si>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</si>
  <si>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</si>
  <si>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</si>
  <si>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</si>
  <si>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</si>
  <si>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</si>
  <si>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>тысяч м3</t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</si>
  <si>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</si>
  <si>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</si>
  <si>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</si>
  <si>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</si>
  <si>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</si>
  <si>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</si>
  <si>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</si>
  <si>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</si>
  <si>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</si>
  <si>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</si>
  <si>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</si>
  <si>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</si>
  <si>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</si>
  <si>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</si>
  <si>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</si>
  <si>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</si>
  <si>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</si>
  <si>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</si>
  <si>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</si>
  <si>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</si>
  <si>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</si>
  <si>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</si>
  <si>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</si>
  <si>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</si>
  <si>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</si>
  <si>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</si>
  <si>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</si>
  <si>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</si>
  <si>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</si>
  <si>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</si>
  <si>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проведенных проверок по соблюдению действующего расписания на городских коммерческих маршрутах»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</si>
  <si>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</si>
  <si>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</si>
  <si>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</si>
  <si>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>1.01</t>
    </r>
    <r>
      <rPr>
        <sz val="11"/>
        <rFont val="Times New Roman"/>
        <family val="1"/>
        <charset val="204"/>
      </rPr>
      <t xml:space="preserve"> «Руководство и управление в сфере установленных функций»</t>
    </r>
  </si>
  <si>
    <r>
      <rPr>
        <b/>
        <sz val="11"/>
        <rFont val="Times New Roman"/>
        <family val="1"/>
        <charset val="204"/>
      </rPr>
      <t xml:space="preserve">1.02 </t>
    </r>
    <r>
      <rPr>
        <sz val="11"/>
        <rFont val="Times New Roman"/>
        <family val="1"/>
        <charset val="204"/>
      </rPr>
      <t>«Осуществление органами местного самоуправления (ответственным исполнителем) государственных полномочий Тверской области по организации транспортного обслуживания населения автомобильным транспортом в межмуниципальном и пригородном сообщении Тверской области (межбюджетные трансферты)»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</si>
  <si>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«Выдача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</si>
  <si>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</si>
  <si>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«Разработка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</si>
  <si>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разработанных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</si>
  <si>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«Подготовка конкурсной документации и проведение конкурсных процедур в рамках действующего законодательства»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</si>
  <si>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торгов на право заключения муниципальных контрактов»</t>
    </r>
  </si>
  <si>
    <r>
      <rPr>
        <b/>
        <sz val="11"/>
        <rFont val="Times New Roman"/>
        <family val="1"/>
        <charset val="204"/>
      </rPr>
      <t>Административное мероприятие 2.04</t>
    </r>
    <r>
      <rPr>
        <sz val="11"/>
        <rFont val="Times New Roman"/>
        <family val="1"/>
        <charset val="204"/>
      </rPr>
      <t xml:space="preserve"> 
«Организация и ведение бухгалтерского учета»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</si>
  <si>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отчетов, представляемых департаментом в налоговые органы, во внебюджетные фонды, Росприроднадзор, Тверьстат и департамент финансов администрации города Твери»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</si>
  <si>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исполненных муниципальных контрактов (договоров) в общем количестве заключенных муниципальных контрактов (договоров)»</t>
    </r>
  </si>
  <si>
    <r>
      <rPr>
        <b/>
        <sz val="11"/>
        <rFont val="Times New Roman"/>
        <family val="1"/>
        <charset val="204"/>
      </rPr>
      <t>Административное мероприятие 2.05</t>
    </r>
    <r>
      <rPr>
        <sz val="11"/>
        <rFont val="Times New Roman"/>
        <family val="1"/>
        <charset val="204"/>
      </rPr>
      <t xml:space="preserve"> 
«Обеспечение бесперебойной работы используемой департаментом вычислительной и оргтехники»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</si>
  <si>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профилактических мероприятий и ремонтов»</t>
    </r>
  </si>
  <si>
    <r>
      <rPr>
        <b/>
        <sz val="11"/>
        <rFont val="Times New Roman"/>
        <family val="1"/>
        <charset val="204"/>
      </rPr>
      <t>Административное мероприятие 2.06</t>
    </r>
    <r>
      <rPr>
        <sz val="11"/>
        <rFont val="Times New Roman"/>
        <family val="1"/>
        <charset val="204"/>
      </rPr>
      <t xml:space="preserve"> 
«Проведение плановых проверок в подведомственном казенном учреждении»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</si>
  <si>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проверок»</t>
    </r>
  </si>
  <si>
    <r>
      <rPr>
        <b/>
        <sz val="11"/>
        <rFont val="Times New Roman"/>
        <family val="1"/>
        <charset val="204"/>
      </rPr>
      <t>Административное мероприятие 2.07</t>
    </r>
    <r>
      <rPr>
        <sz val="11"/>
        <rFont val="Times New Roman"/>
        <family val="1"/>
        <charset val="204"/>
      </rPr>
      <t xml:space="preserve"> 
«Организация и проведение заседаний по определению эффективности деятельности муниципальных предприятий»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</si>
  <si>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заседаний комиссий»</t>
    </r>
  </si>
  <si>
    <r>
      <rPr>
        <b/>
        <sz val="11"/>
        <rFont val="Times New Roman"/>
        <family val="1"/>
        <charset val="204"/>
      </rPr>
      <t>Административное мероприятие 2.08</t>
    </r>
    <r>
      <rPr>
        <sz val="11"/>
        <rFont val="Times New Roman"/>
        <family val="1"/>
        <charset val="204"/>
      </rPr>
      <t xml:space="preserve"> 
«Обеспечение работы городской комиссии по безопасности дорожного движения»</t>
    </r>
  </si>
  <si>
    <t>код исполнителя программы</t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</si>
  <si>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</si>
  <si>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t>тысяч кв.м</t>
  </si>
  <si>
    <t>S</t>
  </si>
  <si>
    <t xml:space="preserve"> 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</si>
  <si>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</si>
  <si>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</si>
  <si>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</si>
  <si>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</si>
  <si>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</si>
  <si>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</si>
  <si>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</si>
  <si>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</si>
  <si>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t>к муниципальной программе города Твери</t>
  </si>
  <si>
    <t>О</t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</si>
  <si>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</si>
  <si>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</si>
  <si>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</si>
  <si>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«Субсидия муниципальному унитарному предприятию г. Твери «Жилищно-эксплуатационный комплекс» в соответствии со статьями 30,31 Федерального закона от 26.10.2002 № 127-ФЗ «О несостоятельности (банкротстве)»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</si>
  <si>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</si>
  <si>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t xml:space="preserve">Ответственный исполнитель муниципальной программы города Твери: </t>
    </r>
    <r>
      <rPr>
        <u/>
        <sz val="12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</si>
  <si>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t>Приложение 1 
к постановлению администрации города Твери
от «_____» _________________  2018 №  _________</t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</si>
  <si>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</si>
  <si>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</si>
  <si>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</si>
  <si>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</si>
  <si>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</si>
  <si>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</si>
  <si>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</si>
  <si>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</si>
  <si>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t>«Дорожное хозяйство и общественный транспорт города Твери» на 2021-2026 годы</t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</si>
  <si>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</si>
  <si>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</si>
  <si>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</si>
  <si>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</si>
  <si>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</si>
  <si>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>R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</si>
  <si>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</si>
  <si>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</si>
  <si>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</si>
  <si>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 xml:space="preserve">Мероприятие 2.02
</t>
    </r>
    <r>
      <rPr>
        <sz val="11"/>
        <rFont val="Times New Roman"/>
        <family val="1"/>
        <charset val="204"/>
      </rPr>
      <t>«Национальный проект «Безопасные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</si>
  <si>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</si>
  <si>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>Административное мероприятие 1.03</t>
    </r>
    <r>
      <rPr>
        <sz val="11"/>
        <rFont val="Times New Roman"/>
        <family val="1"/>
        <charset val="204"/>
      </rPr>
      <t xml:space="preserve"> 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</si>
  <si>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</si>
  <si>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</si>
  <si>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новых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</si>
  <si>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«Количество отремонтированных остановочных комплексов»</t>
    </r>
  </si>
  <si>
    <t>Приложение 1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</si>
  <si>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</si>
  <si>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</si>
  <si>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</si>
  <si>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</si>
  <si>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</si>
  <si>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                  С.В. Романов</t>
  </si>
  <si>
    <r>
      <rPr>
        <b/>
        <sz val="11"/>
        <rFont val="Times New Roman"/>
        <family val="1"/>
        <charset val="204"/>
      </rPr>
      <t>Мероприятие 1.02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</si>
  <si>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</si>
  <si>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</si>
  <si>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</si>
  <si>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Мероприятие 1.01 
«Строительство мостового перехода через реку Волга в г. Твери (Западный мост) (в т. ч. ПИР)»</t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</si>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</sst>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0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9" fontId="11" fillId="3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55;%20&#1044;&#1061;\&#1057;&#1074;&#1086;&#1076;&#1085;&#1072;&#1103;-&#1088;&#1072;&#1089;&#1096;&#1080;&#1088;.&#1089;%20&#1087;&#1086;&#1082;.2014-2016%20(06.09.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го-дор"/>
      <sheetName val="Всего-благ"/>
    </sheetNames>
    <sheetDataSet>
      <sheetData sheetId="0" refreshError="1">
        <row r="7">
          <cell r="A7" t="str">
            <v>Код исполнителя (соисполнителя)</v>
          </cell>
        </row>
        <row r="12">
          <cell r="A12" t="str">
            <v>003</v>
          </cell>
        </row>
        <row r="13">
          <cell r="A13" t="str">
            <v>004</v>
          </cell>
        </row>
        <row r="14">
          <cell r="A14" t="str">
            <v>005</v>
          </cell>
        </row>
        <row r="15">
          <cell r="A15" t="str">
            <v>006</v>
          </cell>
        </row>
        <row r="16">
          <cell r="A16" t="str">
            <v>007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5"/>
  <sheetViews>
    <sheetView tabSelected="1" view="pageBreakPreview" topLeftCell="R2" zoomScale="90" zoomScaleNormal="90" zoomScaleSheetLayoutView="90" zoomScalePageLayoutView="80" workbookViewId="0">
      <selection activeCell="A2" sqref="A2:AA2"/>
    </sheetView>
  </sheetViews>
  <sheetFormatPr defaultColWidth="8.7109375" defaultRowHeight="15" outlineLevelCol="1" x14ac:dyDescent="0.25"/>
  <cols>
    <col min="1" max="16" width="2.28515625" style="72" customWidth="1"/>
    <col min="17" max="17" width="3.28515625" style="72" customWidth="1"/>
    <col min="18" max="18" width="69.7109375" style="22" customWidth="1"/>
    <col min="19" max="19" width="8.5703125" style="22" customWidth="1"/>
    <col min="20" max="20" width="12" style="72" customWidth="1"/>
    <col min="21" max="21" width="11.28515625" style="72" customWidth="1"/>
    <col min="22" max="22" width="11.7109375" style="72" customWidth="1"/>
    <col min="23" max="23" width="12.28515625" style="72" customWidth="1"/>
    <col min="24" max="24" width="11.42578125" style="72" customWidth="1"/>
    <col min="25" max="25" width="11.7109375" style="72" customWidth="1"/>
    <col min="26" max="26" width="12.28515625" style="71" bestFit="1" customWidth="1"/>
    <col min="27" max="27" width="11.28515625" style="72" customWidth="1"/>
    <col min="28" max="28" width="25.7109375" style="44" customWidth="1" outlineLevel="1"/>
    <col min="29" max="29" width="25" style="44" customWidth="1" outlineLevel="1"/>
    <col min="30" max="30" width="26.140625" style="44" customWidth="1"/>
    <col min="31" max="32" width="8.7109375" style="1"/>
    <col min="33" max="16384" width="8.7109375" style="45"/>
  </cols>
  <sheetData>
    <row r="1" spans="1:32" ht="45" hidden="1" customHeight="1" x14ac:dyDescent="0.25">
      <c r="V1" s="99" t="s">
        <v>128</v>
      </c>
      <c r="W1" s="99"/>
      <c r="X1" s="99"/>
      <c r="Y1" s="99"/>
      <c r="Z1" s="99"/>
      <c r="AA1" s="99"/>
    </row>
    <row r="2" spans="1:32" ht="13.15" customHeight="1" x14ac:dyDescent="0.25">
      <c r="A2" s="99" t="s">
        <v>154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32" x14ac:dyDescent="0.25">
      <c r="A3" s="99" t="s">
        <v>120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32" ht="13.15" customHeight="1" x14ac:dyDescent="0.25">
      <c r="A4" s="99" t="s">
        <v>137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32" ht="13.15" customHeight="1" x14ac:dyDescent="0.25">
      <c r="A5" s="99" t="s">
        <v>111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32" ht="24.6" customHeight="1" x14ac:dyDescent="0.25">
      <c r="R6" s="86"/>
      <c r="S6" s="86"/>
      <c r="T6" s="86"/>
      <c r="U6" s="86"/>
      <c r="V6" s="86"/>
      <c r="W6" s="91"/>
      <c r="X6" s="86"/>
      <c r="Y6" s="86"/>
      <c r="Z6" s="86"/>
      <c r="AA6" s="89"/>
    </row>
    <row r="7" spans="1:32" ht="31.9" customHeight="1" x14ac:dyDescent="0.25">
      <c r="A7" s="107" t="s">
        <v>16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8" spans="1:32" ht="16.149999999999999" customHeight="1" x14ac:dyDescent="0.25">
      <c r="A8" s="107" t="s">
        <v>137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1:32" ht="24" customHeight="1" x14ac:dyDescent="0.25">
      <c r="A9" s="104" t="s">
        <v>127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1:32" ht="19.899999999999999" customHeight="1" x14ac:dyDescent="0.25">
      <c r="T10" s="23"/>
      <c r="U10" s="23"/>
    </row>
    <row r="11" spans="1:32" s="46" customFormat="1" ht="33.6" customHeight="1" x14ac:dyDescent="0.25">
      <c r="A11" s="102" t="s">
        <v>22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 t="s">
        <v>17</v>
      </c>
      <c r="S11" s="102" t="s">
        <v>18</v>
      </c>
      <c r="T11" s="102" t="s">
        <v>52</v>
      </c>
      <c r="U11" s="102"/>
      <c r="V11" s="102"/>
      <c r="W11" s="102"/>
      <c r="X11" s="102"/>
      <c r="Y11" s="102"/>
      <c r="Z11" s="102" t="s">
        <v>14</v>
      </c>
      <c r="AA11" s="103"/>
      <c r="AB11" s="74"/>
      <c r="AC11" s="74"/>
      <c r="AD11" s="74"/>
      <c r="AE11" s="73"/>
      <c r="AF11" s="73"/>
    </row>
    <row r="12" spans="1:32" s="46" customFormat="1" ht="65.45" customHeight="1" x14ac:dyDescent="0.25">
      <c r="A12" s="101" t="s">
        <v>107</v>
      </c>
      <c r="B12" s="101"/>
      <c r="C12" s="101"/>
      <c r="D12" s="101" t="s">
        <v>0</v>
      </c>
      <c r="E12" s="101"/>
      <c r="F12" s="101" t="s">
        <v>26</v>
      </c>
      <c r="G12" s="101"/>
      <c r="H12" s="101" t="s">
        <v>27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3"/>
      <c r="S12" s="103"/>
      <c r="T12" s="88">
        <v>2021</v>
      </c>
      <c r="U12" s="88">
        <v>2022</v>
      </c>
      <c r="V12" s="88">
        <v>2023</v>
      </c>
      <c r="W12" s="93">
        <v>2024</v>
      </c>
      <c r="X12" s="88">
        <v>2025</v>
      </c>
      <c r="Y12" s="88">
        <v>2026</v>
      </c>
      <c r="Z12" s="88" t="s">
        <v>15</v>
      </c>
      <c r="AA12" s="90" t="s">
        <v>48</v>
      </c>
      <c r="AB12" s="74"/>
      <c r="AC12" s="74"/>
      <c r="AD12" s="74"/>
      <c r="AE12" s="73"/>
      <c r="AF12" s="73"/>
    </row>
    <row r="13" spans="1:32" s="47" customFormat="1" ht="11.25" x14ac:dyDescent="0.25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34">
        <v>9</v>
      </c>
      <c r="J13" s="34">
        <v>10</v>
      </c>
      <c r="K13" s="34">
        <v>11</v>
      </c>
      <c r="L13" s="34">
        <v>12</v>
      </c>
      <c r="M13" s="34">
        <v>13</v>
      </c>
      <c r="N13" s="34">
        <v>14</v>
      </c>
      <c r="O13" s="34">
        <v>15</v>
      </c>
      <c r="P13" s="34">
        <v>16</v>
      </c>
      <c r="Q13" s="34">
        <v>17</v>
      </c>
      <c r="R13" s="34">
        <v>18</v>
      </c>
      <c r="S13" s="34">
        <v>19</v>
      </c>
      <c r="T13" s="34">
        <v>20</v>
      </c>
      <c r="U13" s="34">
        <v>21</v>
      </c>
      <c r="V13" s="34">
        <v>22</v>
      </c>
      <c r="W13" s="34">
        <v>23</v>
      </c>
      <c r="X13" s="34">
        <v>24</v>
      </c>
      <c r="Y13" s="34">
        <v>25</v>
      </c>
      <c r="Z13" s="34">
        <v>26</v>
      </c>
      <c r="AA13" s="34">
        <v>27</v>
      </c>
      <c r="AB13" s="75"/>
      <c r="AC13" s="75"/>
      <c r="AD13" s="75"/>
      <c r="AE13" s="76"/>
      <c r="AF13" s="76"/>
    </row>
    <row r="14" spans="1:32" s="1" customFormat="1" ht="28.5" x14ac:dyDescent="0.25">
      <c r="A14" s="48"/>
      <c r="B14" s="48"/>
      <c r="C14" s="48"/>
      <c r="D14" s="48" t="s">
        <v>23</v>
      </c>
      <c r="E14" s="48" t="s">
        <v>23</v>
      </c>
      <c r="F14" s="48" t="s">
        <v>23</v>
      </c>
      <c r="G14" s="48" t="s">
        <v>23</v>
      </c>
      <c r="H14" s="48" t="s">
        <v>23</v>
      </c>
      <c r="I14" s="48" t="s">
        <v>31</v>
      </c>
      <c r="J14" s="48" t="s">
        <v>23</v>
      </c>
      <c r="K14" s="48" t="s">
        <v>23</v>
      </c>
      <c r="L14" s="48" t="s">
        <v>23</v>
      </c>
      <c r="M14" s="48" t="s">
        <v>23</v>
      </c>
      <c r="N14" s="48" t="s">
        <v>23</v>
      </c>
      <c r="O14" s="48" t="s">
        <v>23</v>
      </c>
      <c r="P14" s="48" t="s">
        <v>23</v>
      </c>
      <c r="Q14" s="48" t="s">
        <v>23</v>
      </c>
      <c r="R14" s="49" t="s">
        <v>42</v>
      </c>
      <c r="S14" s="30" t="s">
        <v>49</v>
      </c>
      <c r="T14" s="4">
        <f t="shared" ref="T14:Y14" si="0">T28+T98</f>
        <v>1548745.1999999997</v>
      </c>
      <c r="U14" s="4">
        <f t="shared" si="0"/>
        <v>536999.89999999991</v>
      </c>
      <c r="V14" s="4">
        <f t="shared" si="0"/>
        <v>568999.89999999991</v>
      </c>
      <c r="W14" s="4">
        <f t="shared" si="0"/>
        <v>543999.89999999991</v>
      </c>
      <c r="X14" s="4">
        <f t="shared" si="0"/>
        <v>665230.69999999995</v>
      </c>
      <c r="Y14" s="4">
        <f t="shared" si="0"/>
        <v>684692.2</v>
      </c>
      <c r="Z14" s="4">
        <f>T14+U14+V14+W14+X14+Y14</f>
        <v>4548667.8</v>
      </c>
      <c r="AA14" s="30">
        <v>2026</v>
      </c>
      <c r="AB14" s="44"/>
      <c r="AC14" s="44"/>
      <c r="AD14" s="44"/>
    </row>
    <row r="15" spans="1:32" s="53" customFormat="1" ht="13.5" hidden="1" customHeight="1" x14ac:dyDescent="0.25">
      <c r="A15" s="50" t="e">
        <f>'[1]Всего-дор'!A11</f>
        <v>#REF!</v>
      </c>
      <c r="B15" s="50"/>
      <c r="C15" s="50"/>
      <c r="D15" s="50"/>
      <c r="E15" s="50"/>
      <c r="F15" s="50"/>
      <c r="G15" s="50"/>
      <c r="H15" s="51" t="e">
        <f>'[1]Всего-дор'!C11</f>
        <v>#REF!</v>
      </c>
      <c r="I15" s="50" t="e">
        <f>'[1]Всего-дор'!D11</f>
        <v>#REF!</v>
      </c>
      <c r="J15" s="50" t="e">
        <f>'[1]Всего-дор'!E11</f>
        <v>#REF!</v>
      </c>
      <c r="K15" s="50" t="e">
        <f>'[1]Всего-дор'!F11</f>
        <v>#REF!</v>
      </c>
      <c r="L15" s="50" t="e">
        <f>'[1]Всего-дор'!G11</f>
        <v>#REF!</v>
      </c>
      <c r="M15" s="50"/>
      <c r="N15" s="50"/>
      <c r="O15" s="50"/>
      <c r="P15" s="50"/>
      <c r="Q15" s="50" t="e">
        <f>'[1]Всего-дор'!H11</f>
        <v>#REF!</v>
      </c>
      <c r="R15" s="52" t="s">
        <v>3</v>
      </c>
      <c r="S15" s="24" t="s">
        <v>1</v>
      </c>
      <c r="T15" s="25" t="e">
        <f>#REF!+#REF!+#REF!+#REF!</f>
        <v>#REF!</v>
      </c>
      <c r="U15" s="25" t="e">
        <f>#REF!+#REF!+#REF!+#REF!</f>
        <v>#REF!</v>
      </c>
      <c r="V15" s="5" t="e">
        <f t="shared" ref="V15:V20" si="1">U15*105.3%</f>
        <v>#REF!</v>
      </c>
      <c r="W15" s="5" t="e">
        <f t="shared" ref="W15:W20" si="2">V15*105.1%</f>
        <v>#REF!</v>
      </c>
      <c r="X15" s="5" t="e">
        <f t="shared" ref="X15:X20" si="3">W15*104.9%</f>
        <v>#REF!</v>
      </c>
      <c r="Y15" s="5"/>
      <c r="Z15" s="4" t="e">
        <f t="shared" ref="Z15:Z61" si="4">T15+U15+V15+W15+X15+Y15</f>
        <v>#REF!</v>
      </c>
      <c r="AA15" s="26">
        <v>2026</v>
      </c>
      <c r="AB15" s="77"/>
      <c r="AC15" s="77"/>
      <c r="AD15" s="77"/>
      <c r="AE15" s="78"/>
      <c r="AF15" s="78"/>
    </row>
    <row r="16" spans="1:32" s="53" customFormat="1" ht="13.5" hidden="1" customHeight="1" x14ac:dyDescent="0.25">
      <c r="A16" s="50" t="str">
        <f>'[1]Всего-дор'!A12</f>
        <v>003</v>
      </c>
      <c r="B16" s="50"/>
      <c r="C16" s="50"/>
      <c r="D16" s="50"/>
      <c r="E16" s="50"/>
      <c r="F16" s="50"/>
      <c r="G16" s="50"/>
      <c r="H16" s="51" t="e">
        <f>'[1]Всего-дор'!C12</f>
        <v>#REF!</v>
      </c>
      <c r="I16" s="50" t="e">
        <f>'[1]Всего-дор'!D12</f>
        <v>#REF!</v>
      </c>
      <c r="J16" s="50" t="e">
        <f>'[1]Всего-дор'!E12</f>
        <v>#REF!</v>
      </c>
      <c r="K16" s="50" t="e">
        <f>'[1]Всего-дор'!F12</f>
        <v>#REF!</v>
      </c>
      <c r="L16" s="50" t="e">
        <f>'[1]Всего-дор'!G12</f>
        <v>#REF!</v>
      </c>
      <c r="M16" s="50"/>
      <c r="N16" s="50"/>
      <c r="O16" s="50"/>
      <c r="P16" s="50"/>
      <c r="Q16" s="50" t="e">
        <f>'[1]Всего-дор'!H12</f>
        <v>#REF!</v>
      </c>
      <c r="R16" s="52" t="s">
        <v>5</v>
      </c>
      <c r="S16" s="24" t="s">
        <v>1</v>
      </c>
      <c r="T16" s="25" t="e">
        <f>#REF!+#REF!+#REF!+#REF!</f>
        <v>#REF!</v>
      </c>
      <c r="U16" s="25" t="e">
        <f>#REF!+#REF!+#REF!+#REF!</f>
        <v>#REF!</v>
      </c>
      <c r="V16" s="5" t="e">
        <f t="shared" si="1"/>
        <v>#REF!</v>
      </c>
      <c r="W16" s="5" t="e">
        <f t="shared" si="2"/>
        <v>#REF!</v>
      </c>
      <c r="X16" s="5" t="e">
        <f t="shared" si="3"/>
        <v>#REF!</v>
      </c>
      <c r="Y16" s="5"/>
      <c r="Z16" s="4" t="e">
        <f t="shared" si="4"/>
        <v>#REF!</v>
      </c>
      <c r="AA16" s="26">
        <v>2026</v>
      </c>
      <c r="AB16" s="77"/>
      <c r="AC16" s="77"/>
      <c r="AD16" s="77"/>
      <c r="AE16" s="78"/>
      <c r="AF16" s="78"/>
    </row>
    <row r="17" spans="1:32" s="53" customFormat="1" ht="13.5" hidden="1" customHeight="1" x14ac:dyDescent="0.25">
      <c r="A17" s="50" t="str">
        <f>'[1]Всего-дор'!A13</f>
        <v>004</v>
      </c>
      <c r="B17" s="50"/>
      <c r="C17" s="50"/>
      <c r="D17" s="50"/>
      <c r="E17" s="50"/>
      <c r="F17" s="50"/>
      <c r="G17" s="50"/>
      <c r="H17" s="51" t="e">
        <f>'[1]Всего-дор'!C13</f>
        <v>#REF!</v>
      </c>
      <c r="I17" s="50" t="e">
        <f>'[1]Всего-дор'!D13</f>
        <v>#REF!</v>
      </c>
      <c r="J17" s="50" t="e">
        <f>'[1]Всего-дор'!E13</f>
        <v>#REF!</v>
      </c>
      <c r="K17" s="50" t="e">
        <f>'[1]Всего-дор'!F13</f>
        <v>#REF!</v>
      </c>
      <c r="L17" s="50" t="e">
        <f>'[1]Всего-дор'!G13</f>
        <v>#REF!</v>
      </c>
      <c r="M17" s="50"/>
      <c r="N17" s="50"/>
      <c r="O17" s="50"/>
      <c r="P17" s="50"/>
      <c r="Q17" s="50" t="e">
        <f>'[1]Всего-дор'!H13</f>
        <v>#REF!</v>
      </c>
      <c r="R17" s="52" t="s">
        <v>4</v>
      </c>
      <c r="S17" s="24" t="s">
        <v>1</v>
      </c>
      <c r="T17" s="25" t="e">
        <f>#REF!+#REF!+#REF!+#REF!</f>
        <v>#REF!</v>
      </c>
      <c r="U17" s="25" t="e">
        <f>#REF!+#REF!+#REF!+#REF!</f>
        <v>#REF!</v>
      </c>
      <c r="V17" s="5" t="e">
        <f t="shared" si="1"/>
        <v>#REF!</v>
      </c>
      <c r="W17" s="5" t="e">
        <f t="shared" si="2"/>
        <v>#REF!</v>
      </c>
      <c r="X17" s="5" t="e">
        <f t="shared" si="3"/>
        <v>#REF!</v>
      </c>
      <c r="Y17" s="5"/>
      <c r="Z17" s="4" t="e">
        <f t="shared" si="4"/>
        <v>#REF!</v>
      </c>
      <c r="AA17" s="26">
        <v>2026</v>
      </c>
      <c r="AB17" s="77"/>
      <c r="AC17" s="77"/>
      <c r="AD17" s="77"/>
      <c r="AE17" s="78"/>
      <c r="AF17" s="78"/>
    </row>
    <row r="18" spans="1:32" s="53" customFormat="1" ht="13.5" hidden="1" customHeight="1" x14ac:dyDescent="0.25">
      <c r="A18" s="50" t="str">
        <f>'[1]Всего-дор'!A14</f>
        <v>005</v>
      </c>
      <c r="B18" s="50"/>
      <c r="C18" s="50"/>
      <c r="D18" s="50"/>
      <c r="E18" s="50"/>
      <c r="F18" s="50"/>
      <c r="G18" s="50"/>
      <c r="H18" s="51" t="e">
        <f>'[1]Всего-дор'!C14</f>
        <v>#REF!</v>
      </c>
      <c r="I18" s="50" t="e">
        <f>'[1]Всего-дор'!D14</f>
        <v>#REF!</v>
      </c>
      <c r="J18" s="50" t="e">
        <f>'[1]Всего-дор'!E14</f>
        <v>#REF!</v>
      </c>
      <c r="K18" s="50" t="e">
        <f>'[1]Всего-дор'!F14</f>
        <v>#REF!</v>
      </c>
      <c r="L18" s="50" t="e">
        <f>'[1]Всего-дор'!G14</f>
        <v>#REF!</v>
      </c>
      <c r="M18" s="50"/>
      <c r="N18" s="50"/>
      <c r="O18" s="50"/>
      <c r="P18" s="50"/>
      <c r="Q18" s="50" t="e">
        <f>'[1]Всего-дор'!H14</f>
        <v>#REF!</v>
      </c>
      <c r="R18" s="52" t="s">
        <v>6</v>
      </c>
      <c r="S18" s="24" t="s">
        <v>1</v>
      </c>
      <c r="T18" s="25" t="e">
        <f>#REF!+#REF!+#REF!+#REF!</f>
        <v>#REF!</v>
      </c>
      <c r="U18" s="25" t="e">
        <f>#REF!+#REF!+#REF!+#REF!</f>
        <v>#REF!</v>
      </c>
      <c r="V18" s="5" t="e">
        <f t="shared" si="1"/>
        <v>#REF!</v>
      </c>
      <c r="W18" s="5" t="e">
        <f t="shared" si="2"/>
        <v>#REF!</v>
      </c>
      <c r="X18" s="5" t="e">
        <f t="shared" si="3"/>
        <v>#REF!</v>
      </c>
      <c r="Y18" s="5"/>
      <c r="Z18" s="4" t="e">
        <f t="shared" si="4"/>
        <v>#REF!</v>
      </c>
      <c r="AA18" s="26">
        <v>2026</v>
      </c>
      <c r="AB18" s="77"/>
      <c r="AC18" s="77"/>
      <c r="AD18" s="77"/>
      <c r="AE18" s="78"/>
      <c r="AF18" s="78"/>
    </row>
    <row r="19" spans="1:32" s="53" customFormat="1" ht="13.5" hidden="1" customHeight="1" x14ac:dyDescent="0.25">
      <c r="A19" s="50" t="str">
        <f>'[1]Всего-дор'!A15</f>
        <v>006</v>
      </c>
      <c r="B19" s="50"/>
      <c r="C19" s="50"/>
      <c r="D19" s="50"/>
      <c r="E19" s="50"/>
      <c r="F19" s="50"/>
      <c r="G19" s="50"/>
      <c r="H19" s="51" t="e">
        <f>'[1]Всего-дор'!C15</f>
        <v>#REF!</v>
      </c>
      <c r="I19" s="50" t="e">
        <f>'[1]Всего-дор'!D15</f>
        <v>#REF!</v>
      </c>
      <c r="J19" s="50" t="e">
        <f>'[1]Всего-дор'!E15</f>
        <v>#REF!</v>
      </c>
      <c r="K19" s="50" t="e">
        <f>'[1]Всего-дор'!F15</f>
        <v>#REF!</v>
      </c>
      <c r="L19" s="50" t="e">
        <f>'[1]Всего-дор'!G15</f>
        <v>#REF!</v>
      </c>
      <c r="M19" s="50"/>
      <c r="N19" s="50"/>
      <c r="O19" s="50"/>
      <c r="P19" s="50"/>
      <c r="Q19" s="50" t="e">
        <f>'[1]Всего-дор'!H15</f>
        <v>#REF!</v>
      </c>
      <c r="R19" s="52" t="s">
        <v>7</v>
      </c>
      <c r="S19" s="24" t="s">
        <v>1</v>
      </c>
      <c r="T19" s="25" t="e">
        <f>#REF!</f>
        <v>#REF!</v>
      </c>
      <c r="U19" s="25" t="e">
        <f>#REF!</f>
        <v>#REF!</v>
      </c>
      <c r="V19" s="5" t="e">
        <f t="shared" si="1"/>
        <v>#REF!</v>
      </c>
      <c r="W19" s="5" t="e">
        <f t="shared" si="2"/>
        <v>#REF!</v>
      </c>
      <c r="X19" s="5" t="e">
        <f t="shared" si="3"/>
        <v>#REF!</v>
      </c>
      <c r="Y19" s="5"/>
      <c r="Z19" s="4" t="e">
        <f t="shared" si="4"/>
        <v>#REF!</v>
      </c>
      <c r="AA19" s="26">
        <v>2026</v>
      </c>
      <c r="AB19" s="77"/>
      <c r="AC19" s="77"/>
      <c r="AD19" s="77"/>
      <c r="AE19" s="78"/>
      <c r="AF19" s="78"/>
    </row>
    <row r="20" spans="1:32" s="53" customFormat="1" ht="1.1499999999999999" hidden="1" customHeight="1" x14ac:dyDescent="0.25">
      <c r="A20" s="50" t="str">
        <f>'[1]Всего-дор'!A16</f>
        <v>007</v>
      </c>
      <c r="B20" s="50"/>
      <c r="C20" s="50"/>
      <c r="D20" s="50"/>
      <c r="E20" s="50"/>
      <c r="F20" s="50"/>
      <c r="G20" s="50"/>
      <c r="H20" s="51" t="e">
        <f>'[1]Всего-дор'!C16</f>
        <v>#REF!</v>
      </c>
      <c r="I20" s="50" t="e">
        <f>'[1]Всего-дор'!D16</f>
        <v>#REF!</v>
      </c>
      <c r="J20" s="50" t="e">
        <f>'[1]Всего-дор'!E16</f>
        <v>#REF!</v>
      </c>
      <c r="K20" s="50" t="e">
        <f>'[1]Всего-дор'!F16</f>
        <v>#REF!</v>
      </c>
      <c r="L20" s="50" t="e">
        <f>'[1]Всего-дор'!G16</f>
        <v>#REF!</v>
      </c>
      <c r="M20" s="50"/>
      <c r="N20" s="50"/>
      <c r="O20" s="50"/>
      <c r="P20" s="50"/>
      <c r="Q20" s="50" t="e">
        <f>'[1]Всего-дор'!H16</f>
        <v>#REF!</v>
      </c>
      <c r="R20" s="52" t="s">
        <v>2</v>
      </c>
      <c r="S20" s="24" t="s">
        <v>1</v>
      </c>
      <c r="T20" s="25" t="e">
        <f>#REF!+#REF!+#REF!+#REF!+#REF!+#REF!+#REF!+#REF!+#REF!+#REF!+#REF!+#REF!</f>
        <v>#REF!</v>
      </c>
      <c r="U20" s="25" t="e">
        <f>#REF!+#REF!+#REF!+#REF!+#REF!+#REF!+#REF!+#REF!+#REF!+#REF!+#REF!+#REF!</f>
        <v>#REF!</v>
      </c>
      <c r="V20" s="5" t="e">
        <f t="shared" si="1"/>
        <v>#REF!</v>
      </c>
      <c r="W20" s="5" t="e">
        <f t="shared" si="2"/>
        <v>#REF!</v>
      </c>
      <c r="X20" s="5" t="e">
        <f t="shared" si="3"/>
        <v>#REF!</v>
      </c>
      <c r="Y20" s="5"/>
      <c r="Z20" s="4" t="e">
        <f t="shared" si="4"/>
        <v>#REF!</v>
      </c>
      <c r="AA20" s="26">
        <v>2026</v>
      </c>
      <c r="AB20" s="77"/>
      <c r="AC20" s="77"/>
      <c r="AD20" s="77"/>
      <c r="AE20" s="78"/>
      <c r="AF20" s="78"/>
    </row>
    <row r="21" spans="1:32" s="21" customFormat="1" ht="44.25" x14ac:dyDescent="0.25">
      <c r="A21" s="37"/>
      <c r="B21" s="37"/>
      <c r="C21" s="37"/>
      <c r="D21" s="37"/>
      <c r="E21" s="37"/>
      <c r="F21" s="37"/>
      <c r="G21" s="37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5" t="s">
        <v>151</v>
      </c>
      <c r="S21" s="14"/>
      <c r="T21" s="94"/>
      <c r="U21" s="8"/>
      <c r="V21" s="5"/>
      <c r="W21" s="5"/>
      <c r="X21" s="5"/>
      <c r="Y21" s="5"/>
      <c r="Z21" s="5"/>
      <c r="AA21" s="14"/>
      <c r="AB21" s="44"/>
      <c r="AC21" s="44"/>
      <c r="AD21" s="44"/>
      <c r="AE21" s="1"/>
      <c r="AF21" s="1"/>
    </row>
    <row r="22" spans="1:32" s="21" customFormat="1" ht="74.25" x14ac:dyDescent="0.25">
      <c r="A22" s="37"/>
      <c r="B22" s="37"/>
      <c r="C22" s="37"/>
      <c r="D22" s="37"/>
      <c r="E22" s="37"/>
      <c r="F22" s="37"/>
      <c r="G22" s="37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16" t="s">
        <v>155</v>
      </c>
      <c r="S22" s="14" t="s">
        <v>10</v>
      </c>
      <c r="T22" s="8">
        <v>63</v>
      </c>
      <c r="U22" s="8">
        <v>67</v>
      </c>
      <c r="V22" s="8">
        <v>71</v>
      </c>
      <c r="W22" s="8">
        <v>75</v>
      </c>
      <c r="X22" s="8">
        <v>79</v>
      </c>
      <c r="Y22" s="8">
        <v>85</v>
      </c>
      <c r="Z22" s="5">
        <f>Y22</f>
        <v>85</v>
      </c>
      <c r="AA22" s="14">
        <v>2026</v>
      </c>
      <c r="AB22" s="44"/>
      <c r="AC22" s="44"/>
      <c r="AD22" s="44"/>
      <c r="AE22" s="1"/>
      <c r="AF22" s="1"/>
    </row>
    <row r="23" spans="1:32" s="21" customFormat="1" ht="45" x14ac:dyDescent="0.25">
      <c r="A23" s="37"/>
      <c r="B23" s="37"/>
      <c r="C23" s="37"/>
      <c r="D23" s="37"/>
      <c r="E23" s="37"/>
      <c r="F23" s="37"/>
      <c r="G23" s="37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16" t="s">
        <v>156</v>
      </c>
      <c r="S23" s="14" t="s">
        <v>50</v>
      </c>
      <c r="T23" s="8">
        <f>T31</f>
        <v>13.3</v>
      </c>
      <c r="U23" s="8">
        <f t="shared" ref="U23:Y23" si="5">U31</f>
        <v>0</v>
      </c>
      <c r="V23" s="8">
        <f t="shared" si="5"/>
        <v>0</v>
      </c>
      <c r="W23" s="8">
        <f t="shared" si="5"/>
        <v>0</v>
      </c>
      <c r="X23" s="8">
        <f t="shared" si="5"/>
        <v>0</v>
      </c>
      <c r="Y23" s="8">
        <f t="shared" si="5"/>
        <v>0</v>
      </c>
      <c r="Z23" s="5">
        <f t="shared" si="4"/>
        <v>13.3</v>
      </c>
      <c r="AA23" s="14">
        <v>2021</v>
      </c>
      <c r="AB23" s="44"/>
      <c r="AC23" s="44"/>
      <c r="AD23" s="44"/>
      <c r="AE23" s="1"/>
      <c r="AF23" s="1"/>
    </row>
    <row r="24" spans="1:32" s="21" customFormat="1" ht="30" x14ac:dyDescent="0.25">
      <c r="A24" s="37"/>
      <c r="B24" s="37"/>
      <c r="C24" s="37"/>
      <c r="D24" s="37"/>
      <c r="E24" s="37"/>
      <c r="F24" s="37"/>
      <c r="G24" s="37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16" t="s">
        <v>157</v>
      </c>
      <c r="S24" s="14" t="s">
        <v>50</v>
      </c>
      <c r="T24" s="8">
        <f t="shared" ref="T24:Y24" si="6">T48+T49+T70</f>
        <v>4.8</v>
      </c>
      <c r="U24" s="8">
        <f t="shared" si="6"/>
        <v>4.7</v>
      </c>
      <c r="V24" s="8">
        <f t="shared" si="6"/>
        <v>4.8</v>
      </c>
      <c r="W24" s="8">
        <f t="shared" si="6"/>
        <v>4.7</v>
      </c>
      <c r="X24" s="8">
        <f t="shared" si="6"/>
        <v>4.8</v>
      </c>
      <c r="Y24" s="8">
        <f t="shared" si="6"/>
        <v>4.7</v>
      </c>
      <c r="Z24" s="5">
        <f t="shared" si="4"/>
        <v>28.5</v>
      </c>
      <c r="AA24" s="14">
        <v>2026</v>
      </c>
      <c r="AB24" s="44"/>
      <c r="AC24" s="44"/>
      <c r="AD24" s="44"/>
      <c r="AE24" s="1"/>
      <c r="AF24" s="1"/>
    </row>
    <row r="25" spans="1:32" s="21" customFormat="1" ht="30" x14ac:dyDescent="0.25">
      <c r="A25" s="37"/>
      <c r="B25" s="37"/>
      <c r="C25" s="37"/>
      <c r="D25" s="37"/>
      <c r="E25" s="37"/>
      <c r="F25" s="37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16" t="s">
        <v>158</v>
      </c>
      <c r="S25" s="14" t="s">
        <v>50</v>
      </c>
      <c r="T25" s="8">
        <f t="shared" ref="T25:Y25" si="7">T63</f>
        <v>5804.6</v>
      </c>
      <c r="U25" s="8">
        <f t="shared" si="7"/>
        <v>5804.6</v>
      </c>
      <c r="V25" s="8">
        <f t="shared" si="7"/>
        <v>5804.6</v>
      </c>
      <c r="W25" s="8">
        <f t="shared" si="7"/>
        <v>5804.6</v>
      </c>
      <c r="X25" s="8">
        <f t="shared" si="7"/>
        <v>5804.6</v>
      </c>
      <c r="Y25" s="8">
        <f t="shared" si="7"/>
        <v>5804.6</v>
      </c>
      <c r="Z25" s="5">
        <f>Y25</f>
        <v>5804.6</v>
      </c>
      <c r="AA25" s="14">
        <v>2026</v>
      </c>
      <c r="AB25" s="44"/>
      <c r="AC25" s="44"/>
      <c r="AD25" s="44"/>
      <c r="AE25" s="1"/>
      <c r="AF25" s="1"/>
    </row>
    <row r="26" spans="1:32" s="21" customFormat="1" ht="63" hidden="1" customHeight="1" x14ac:dyDescent="0.25">
      <c r="A26" s="37"/>
      <c r="B26" s="37"/>
      <c r="C26" s="37"/>
      <c r="D26" s="37"/>
      <c r="E26" s="37"/>
      <c r="F26" s="37"/>
      <c r="G26" s="37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16" t="s">
        <v>55</v>
      </c>
      <c r="S26" s="14" t="s">
        <v>50</v>
      </c>
      <c r="T26" s="8" t="e">
        <f>#REF!</f>
        <v>#REF!</v>
      </c>
      <c r="U26" s="8" t="e">
        <f>#REF!</f>
        <v>#REF!</v>
      </c>
      <c r="V26" s="8" t="e">
        <f>#REF!</f>
        <v>#REF!</v>
      </c>
      <c r="W26" s="8"/>
      <c r="X26" s="8"/>
      <c r="Y26" s="8"/>
      <c r="Z26" s="5" t="e">
        <f t="shared" si="4"/>
        <v>#REF!</v>
      </c>
      <c r="AA26" s="14">
        <v>2026</v>
      </c>
      <c r="AB26" s="44"/>
      <c r="AC26" s="44"/>
      <c r="AD26" s="44"/>
      <c r="AE26" s="1"/>
      <c r="AF26" s="1"/>
    </row>
    <row r="27" spans="1:32" s="21" customFormat="1" ht="32.450000000000003" customHeight="1" x14ac:dyDescent="0.25">
      <c r="A27" s="37"/>
      <c r="B27" s="37"/>
      <c r="C27" s="37"/>
      <c r="D27" s="37"/>
      <c r="E27" s="37"/>
      <c r="F27" s="37"/>
      <c r="G27" s="37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16" t="s">
        <v>139</v>
      </c>
      <c r="S27" s="14" t="s">
        <v>51</v>
      </c>
      <c r="T27" s="8">
        <f t="shared" ref="T27:Y27" si="8">T100</f>
        <v>24125</v>
      </c>
      <c r="U27" s="8">
        <f t="shared" si="8"/>
        <v>24170</v>
      </c>
      <c r="V27" s="8">
        <f t="shared" si="8"/>
        <v>24200</v>
      </c>
      <c r="W27" s="8">
        <f t="shared" si="8"/>
        <v>24300</v>
      </c>
      <c r="X27" s="8">
        <f t="shared" si="8"/>
        <v>24300</v>
      </c>
      <c r="Y27" s="8">
        <f t="shared" si="8"/>
        <v>24300</v>
      </c>
      <c r="Z27" s="5">
        <f t="shared" si="4"/>
        <v>145395</v>
      </c>
      <c r="AA27" s="14">
        <v>2026</v>
      </c>
      <c r="AB27" s="44"/>
      <c r="AC27" s="44"/>
      <c r="AD27" s="44"/>
      <c r="AE27" s="1"/>
      <c r="AF27" s="1"/>
    </row>
    <row r="28" spans="1:32" ht="28.5" x14ac:dyDescent="0.25">
      <c r="A28" s="54"/>
      <c r="B28" s="54"/>
      <c r="C28" s="54"/>
      <c r="D28" s="54" t="s">
        <v>23</v>
      </c>
      <c r="E28" s="54" t="s">
        <v>33</v>
      </c>
      <c r="F28" s="54" t="s">
        <v>23</v>
      </c>
      <c r="G28" s="54" t="s">
        <v>32</v>
      </c>
      <c r="H28" s="54" t="s">
        <v>23</v>
      </c>
      <c r="I28" s="54" t="s">
        <v>31</v>
      </c>
      <c r="J28" s="54" t="s">
        <v>24</v>
      </c>
      <c r="K28" s="54" t="s">
        <v>23</v>
      </c>
      <c r="L28" s="54" t="s">
        <v>23</v>
      </c>
      <c r="M28" s="54" t="s">
        <v>23</v>
      </c>
      <c r="N28" s="54" t="s">
        <v>23</v>
      </c>
      <c r="O28" s="54" t="s">
        <v>23</v>
      </c>
      <c r="P28" s="54" t="s">
        <v>23</v>
      </c>
      <c r="Q28" s="54" t="s">
        <v>23</v>
      </c>
      <c r="R28" s="55" t="s">
        <v>56</v>
      </c>
      <c r="S28" s="7" t="s">
        <v>49</v>
      </c>
      <c r="T28" s="3">
        <f t="shared" ref="T28:Y28" si="9">T29+T47+T62</f>
        <v>1452585.1999999997</v>
      </c>
      <c r="U28" s="3">
        <f t="shared" si="9"/>
        <v>440839.89999999997</v>
      </c>
      <c r="V28" s="3">
        <f t="shared" si="9"/>
        <v>472839.89999999997</v>
      </c>
      <c r="W28" s="3">
        <f t="shared" si="9"/>
        <v>447839.89999999997</v>
      </c>
      <c r="X28" s="3">
        <f t="shared" si="9"/>
        <v>569070.69999999995</v>
      </c>
      <c r="Y28" s="3">
        <f t="shared" si="9"/>
        <v>588532.19999999995</v>
      </c>
      <c r="Z28" s="3">
        <f>T28+U28+V28+W28+X28+Y28</f>
        <v>3971707.8</v>
      </c>
      <c r="AA28" s="7">
        <v>2026</v>
      </c>
    </row>
    <row r="29" spans="1:32" s="58" customFormat="1" ht="46.15" customHeight="1" x14ac:dyDescent="0.25">
      <c r="A29" s="56"/>
      <c r="B29" s="56"/>
      <c r="C29" s="56"/>
      <c r="D29" s="56" t="s">
        <v>23</v>
      </c>
      <c r="E29" s="56" t="s">
        <v>33</v>
      </c>
      <c r="F29" s="56" t="s">
        <v>23</v>
      </c>
      <c r="G29" s="56" t="s">
        <v>32</v>
      </c>
      <c r="H29" s="56" t="s">
        <v>23</v>
      </c>
      <c r="I29" s="56" t="s">
        <v>31</v>
      </c>
      <c r="J29" s="56" t="s">
        <v>24</v>
      </c>
      <c r="K29" s="56" t="s">
        <v>23</v>
      </c>
      <c r="L29" s="56" t="s">
        <v>24</v>
      </c>
      <c r="M29" s="56" t="s">
        <v>23</v>
      </c>
      <c r="N29" s="56" t="s">
        <v>23</v>
      </c>
      <c r="O29" s="56" t="s">
        <v>23</v>
      </c>
      <c r="P29" s="56" t="s">
        <v>23</v>
      </c>
      <c r="Q29" s="56" t="s">
        <v>23</v>
      </c>
      <c r="R29" s="57" t="s">
        <v>38</v>
      </c>
      <c r="S29" s="27" t="s">
        <v>49</v>
      </c>
      <c r="T29" s="15">
        <f>T33+T38+T41+T44</f>
        <v>1019745.2999999999</v>
      </c>
      <c r="U29" s="15">
        <f t="shared" ref="U29:Y29" si="10">U33+U38+U41+U44</f>
        <v>8000</v>
      </c>
      <c r="V29" s="15">
        <f t="shared" si="10"/>
        <v>40000</v>
      </c>
      <c r="W29" s="15">
        <f t="shared" si="10"/>
        <v>15000</v>
      </c>
      <c r="X29" s="15">
        <f t="shared" si="10"/>
        <v>136230.79999999999</v>
      </c>
      <c r="Y29" s="15">
        <f t="shared" si="10"/>
        <v>155692.29999999999</v>
      </c>
      <c r="Z29" s="15">
        <f>Z33++Z38+Z41+Z44</f>
        <v>1374668.4</v>
      </c>
      <c r="AA29" s="27">
        <v>2026</v>
      </c>
      <c r="AB29" s="38"/>
      <c r="AC29" s="38"/>
      <c r="AD29" s="38"/>
      <c r="AE29" s="39"/>
      <c r="AF29" s="39"/>
    </row>
    <row r="30" spans="1:32" s="2" customFormat="1" ht="29.25" x14ac:dyDescent="0.25">
      <c r="A30" s="36"/>
      <c r="B30" s="36"/>
      <c r="C30" s="36"/>
      <c r="D30" s="36"/>
      <c r="E30" s="36"/>
      <c r="F30" s="36"/>
      <c r="G30" s="36"/>
      <c r="H30" s="36"/>
      <c r="I30" s="37"/>
      <c r="J30" s="36"/>
      <c r="K30" s="36"/>
      <c r="L30" s="36"/>
      <c r="M30" s="36"/>
      <c r="N30" s="36"/>
      <c r="O30" s="36"/>
      <c r="P30" s="36"/>
      <c r="Q30" s="36"/>
      <c r="R30" s="35" t="s">
        <v>57</v>
      </c>
      <c r="S30" s="14" t="s">
        <v>11</v>
      </c>
      <c r="T30" s="8">
        <f>T36</f>
        <v>3</v>
      </c>
      <c r="U30" s="8">
        <v>0</v>
      </c>
      <c r="V30" s="8">
        <f>V40+V43</f>
        <v>1.18</v>
      </c>
      <c r="W30" s="8">
        <v>0</v>
      </c>
      <c r="X30" s="8">
        <f>X46</f>
        <v>0.7</v>
      </c>
      <c r="Y30" s="8">
        <f>Y46</f>
        <v>0.8</v>
      </c>
      <c r="Z30" s="5">
        <f t="shared" si="4"/>
        <v>5.68</v>
      </c>
      <c r="AA30" s="14">
        <v>2026</v>
      </c>
      <c r="AB30" s="38"/>
      <c r="AC30" s="38"/>
      <c r="AD30" s="38"/>
      <c r="AE30" s="39"/>
      <c r="AF30" s="39"/>
    </row>
    <row r="31" spans="1:32" s="2" customFormat="1" ht="30" x14ac:dyDescent="0.25">
      <c r="A31" s="36"/>
      <c r="B31" s="36"/>
      <c r="C31" s="36"/>
      <c r="D31" s="36"/>
      <c r="E31" s="36"/>
      <c r="F31" s="36"/>
      <c r="G31" s="36"/>
      <c r="H31" s="36"/>
      <c r="I31" s="37"/>
      <c r="J31" s="36"/>
      <c r="K31" s="36"/>
      <c r="L31" s="36"/>
      <c r="M31" s="36"/>
      <c r="N31" s="36"/>
      <c r="O31" s="36"/>
      <c r="P31" s="36"/>
      <c r="Q31" s="36"/>
      <c r="R31" s="35" t="s">
        <v>58</v>
      </c>
      <c r="S31" s="14" t="s">
        <v>50</v>
      </c>
      <c r="T31" s="8">
        <f>T37</f>
        <v>13.3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5">
        <f t="shared" si="4"/>
        <v>13.3</v>
      </c>
      <c r="AA31" s="14">
        <v>2021</v>
      </c>
      <c r="AB31" s="38"/>
      <c r="AC31" s="38"/>
      <c r="AD31" s="38"/>
      <c r="AE31" s="39"/>
      <c r="AF31" s="39"/>
    </row>
    <row r="32" spans="1:32" s="2" customFormat="1" ht="44.25" hidden="1" x14ac:dyDescent="0.25">
      <c r="A32" s="36"/>
      <c r="B32" s="36"/>
      <c r="C32" s="36"/>
      <c r="D32" s="36"/>
      <c r="E32" s="36"/>
      <c r="F32" s="36"/>
      <c r="G32" s="36"/>
      <c r="H32" s="36"/>
      <c r="I32" s="37"/>
      <c r="J32" s="36"/>
      <c r="K32" s="36"/>
      <c r="L32" s="36"/>
      <c r="M32" s="36"/>
      <c r="N32" s="36"/>
      <c r="O32" s="36"/>
      <c r="P32" s="36"/>
      <c r="Q32" s="36"/>
      <c r="R32" s="35" t="s">
        <v>59</v>
      </c>
      <c r="S32" s="14" t="s">
        <v>11</v>
      </c>
      <c r="T32" s="8"/>
      <c r="U32" s="8"/>
      <c r="V32" s="8"/>
      <c r="W32" s="8"/>
      <c r="X32" s="8"/>
      <c r="Y32" s="8"/>
      <c r="Z32" s="5">
        <f t="shared" si="4"/>
        <v>0</v>
      </c>
      <c r="AA32" s="14">
        <v>2021</v>
      </c>
      <c r="AB32" s="38"/>
      <c r="AC32" s="38"/>
      <c r="AD32" s="38"/>
      <c r="AE32" s="39"/>
      <c r="AF32" s="39"/>
    </row>
    <row r="33" spans="1:32" s="2" customFormat="1" ht="30" x14ac:dyDescent="0.25">
      <c r="A33" s="62" t="s">
        <v>23</v>
      </c>
      <c r="B33" s="62" t="s">
        <v>24</v>
      </c>
      <c r="C33" s="62" t="s">
        <v>25</v>
      </c>
      <c r="D33" s="62" t="s">
        <v>23</v>
      </c>
      <c r="E33" s="62" t="s">
        <v>33</v>
      </c>
      <c r="F33" s="62" t="s">
        <v>23</v>
      </c>
      <c r="G33" s="62" t="s">
        <v>32</v>
      </c>
      <c r="H33" s="62" t="s">
        <v>23</v>
      </c>
      <c r="I33" s="62" t="s">
        <v>31</v>
      </c>
      <c r="J33" s="62" t="s">
        <v>24</v>
      </c>
      <c r="K33" s="62" t="s">
        <v>23</v>
      </c>
      <c r="L33" s="62" t="s">
        <v>24</v>
      </c>
      <c r="M33" s="62" t="s">
        <v>23</v>
      </c>
      <c r="N33" s="62" t="s">
        <v>23</v>
      </c>
      <c r="O33" s="62" t="s">
        <v>23</v>
      </c>
      <c r="P33" s="62" t="s">
        <v>23</v>
      </c>
      <c r="Q33" s="62" t="s">
        <v>24</v>
      </c>
      <c r="R33" s="105" t="s">
        <v>165</v>
      </c>
      <c r="S33" s="64" t="s">
        <v>49</v>
      </c>
      <c r="T33" s="66">
        <f>T34+T35</f>
        <v>1019745.2999999999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6">
        <f t="shared" ref="Z33" si="11">T33+U33+V33+W33+X33+Y33</f>
        <v>1019745.2999999999</v>
      </c>
      <c r="AA33" s="64">
        <v>2021</v>
      </c>
      <c r="AB33" s="84"/>
      <c r="AC33" s="79"/>
      <c r="AD33" s="38"/>
      <c r="AE33" s="39"/>
      <c r="AF33" s="39"/>
    </row>
    <row r="34" spans="1:32" s="2" customFormat="1" ht="30" x14ac:dyDescent="0.25">
      <c r="A34" s="62" t="s">
        <v>23</v>
      </c>
      <c r="B34" s="62" t="s">
        <v>24</v>
      </c>
      <c r="C34" s="62" t="s">
        <v>25</v>
      </c>
      <c r="D34" s="62" t="s">
        <v>23</v>
      </c>
      <c r="E34" s="62" t="s">
        <v>33</v>
      </c>
      <c r="F34" s="62" t="s">
        <v>23</v>
      </c>
      <c r="G34" s="62" t="s">
        <v>32</v>
      </c>
      <c r="H34" s="62" t="s">
        <v>23</v>
      </c>
      <c r="I34" s="62" t="s">
        <v>31</v>
      </c>
      <c r="J34" s="62" t="s">
        <v>24</v>
      </c>
      <c r="K34" s="62" t="s">
        <v>23</v>
      </c>
      <c r="L34" s="62" t="s">
        <v>24</v>
      </c>
      <c r="M34" s="62" t="s">
        <v>110</v>
      </c>
      <c r="N34" s="62" t="s">
        <v>23</v>
      </c>
      <c r="O34" s="62" t="s">
        <v>31</v>
      </c>
      <c r="P34" s="62" t="s">
        <v>30</v>
      </c>
      <c r="Q34" s="62" t="s">
        <v>24</v>
      </c>
      <c r="R34" s="105"/>
      <c r="S34" s="64" t="s">
        <v>49</v>
      </c>
      <c r="T34" s="65">
        <v>203949.1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6">
        <f t="shared" si="4"/>
        <v>203949.1</v>
      </c>
      <c r="AA34" s="64">
        <v>2021</v>
      </c>
      <c r="AB34" s="44"/>
      <c r="AC34" s="44"/>
      <c r="AD34" s="38"/>
      <c r="AE34" s="39"/>
      <c r="AF34" s="39"/>
    </row>
    <row r="35" spans="1:32" s="2" customFormat="1" ht="30" x14ac:dyDescent="0.25">
      <c r="A35" s="62" t="s">
        <v>23</v>
      </c>
      <c r="B35" s="62" t="s">
        <v>24</v>
      </c>
      <c r="C35" s="62" t="s">
        <v>25</v>
      </c>
      <c r="D35" s="62" t="s">
        <v>23</v>
      </c>
      <c r="E35" s="62" t="s">
        <v>33</v>
      </c>
      <c r="F35" s="62" t="s">
        <v>23</v>
      </c>
      <c r="G35" s="62" t="s">
        <v>32</v>
      </c>
      <c r="H35" s="62" t="s">
        <v>23</v>
      </c>
      <c r="I35" s="62" t="s">
        <v>31</v>
      </c>
      <c r="J35" s="62" t="s">
        <v>24</v>
      </c>
      <c r="K35" s="62" t="s">
        <v>23</v>
      </c>
      <c r="L35" s="62" t="s">
        <v>24</v>
      </c>
      <c r="M35" s="62" t="s">
        <v>24</v>
      </c>
      <c r="N35" s="62" t="s">
        <v>23</v>
      </c>
      <c r="O35" s="62" t="s">
        <v>31</v>
      </c>
      <c r="P35" s="62" t="s">
        <v>30</v>
      </c>
      <c r="Q35" s="62" t="s">
        <v>24</v>
      </c>
      <c r="R35" s="106"/>
      <c r="S35" s="64" t="s">
        <v>49</v>
      </c>
      <c r="T35" s="65">
        <v>815796.2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66">
        <f t="shared" ref="Z35" si="12">T35+U35+V35+W35+X35+Y35</f>
        <v>815796.2</v>
      </c>
      <c r="AA35" s="64">
        <v>2021</v>
      </c>
      <c r="AB35" s="44"/>
      <c r="AC35" s="44"/>
      <c r="AD35" s="38"/>
      <c r="AE35" s="39"/>
      <c r="AF35" s="39"/>
    </row>
    <row r="36" spans="1:32" s="39" customFormat="1" ht="29.25" x14ac:dyDescent="0.25">
      <c r="A36" s="36"/>
      <c r="B36" s="36"/>
      <c r="C36" s="36"/>
      <c r="D36" s="36"/>
      <c r="E36" s="36"/>
      <c r="F36" s="36"/>
      <c r="G36" s="36"/>
      <c r="H36" s="36"/>
      <c r="I36" s="37"/>
      <c r="J36" s="36"/>
      <c r="K36" s="36"/>
      <c r="L36" s="36"/>
      <c r="M36" s="36"/>
      <c r="N36" s="36"/>
      <c r="O36" s="36"/>
      <c r="P36" s="36"/>
      <c r="Q36" s="36"/>
      <c r="R36" s="35" t="s">
        <v>140</v>
      </c>
      <c r="S36" s="14" t="s">
        <v>11</v>
      </c>
      <c r="T36" s="8">
        <v>3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5">
        <f>T36</f>
        <v>3</v>
      </c>
      <c r="AA36" s="14">
        <v>2021</v>
      </c>
      <c r="AB36" s="44"/>
      <c r="AC36" s="38"/>
      <c r="AD36" s="38"/>
    </row>
    <row r="37" spans="1:32" s="39" customFormat="1" ht="30" x14ac:dyDescent="0.25">
      <c r="A37" s="36"/>
      <c r="B37" s="36"/>
      <c r="C37" s="36"/>
      <c r="D37" s="36"/>
      <c r="E37" s="36"/>
      <c r="F37" s="36"/>
      <c r="G37" s="36"/>
      <c r="H37" s="36"/>
      <c r="I37" s="37"/>
      <c r="J37" s="36"/>
      <c r="K37" s="36"/>
      <c r="L37" s="36"/>
      <c r="M37" s="36"/>
      <c r="N37" s="36"/>
      <c r="O37" s="36"/>
      <c r="P37" s="36"/>
      <c r="Q37" s="36"/>
      <c r="R37" s="35" t="s">
        <v>141</v>
      </c>
      <c r="S37" s="14" t="s">
        <v>50</v>
      </c>
      <c r="T37" s="8">
        <v>13.3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5">
        <f>T37</f>
        <v>13.3</v>
      </c>
      <c r="AA37" s="14">
        <v>2021</v>
      </c>
      <c r="AB37" s="44"/>
      <c r="AC37" s="38"/>
      <c r="AD37" s="38"/>
    </row>
    <row r="38" spans="1:32" s="2" customFormat="1" ht="30" x14ac:dyDescent="0.25">
      <c r="A38" s="62" t="s">
        <v>23</v>
      </c>
      <c r="B38" s="62" t="s">
        <v>24</v>
      </c>
      <c r="C38" s="62" t="s">
        <v>25</v>
      </c>
      <c r="D38" s="62" t="s">
        <v>23</v>
      </c>
      <c r="E38" s="62" t="s">
        <v>33</v>
      </c>
      <c r="F38" s="62" t="s">
        <v>23</v>
      </c>
      <c r="G38" s="62" t="s">
        <v>32</v>
      </c>
      <c r="H38" s="62" t="s">
        <v>23</v>
      </c>
      <c r="I38" s="62" t="s">
        <v>31</v>
      </c>
      <c r="J38" s="62" t="s">
        <v>24</v>
      </c>
      <c r="K38" s="62" t="s">
        <v>23</v>
      </c>
      <c r="L38" s="62" t="s">
        <v>24</v>
      </c>
      <c r="M38" s="62" t="s">
        <v>23</v>
      </c>
      <c r="N38" s="62" t="s">
        <v>23</v>
      </c>
      <c r="O38" s="62" t="s">
        <v>23</v>
      </c>
      <c r="P38" s="62" t="s">
        <v>23</v>
      </c>
      <c r="Q38" s="62" t="s">
        <v>25</v>
      </c>
      <c r="R38" s="63" t="s">
        <v>161</v>
      </c>
      <c r="S38" s="64" t="s">
        <v>49</v>
      </c>
      <c r="T38" s="66">
        <v>0</v>
      </c>
      <c r="U38" s="66">
        <v>4000</v>
      </c>
      <c r="V38" s="66">
        <v>20000</v>
      </c>
      <c r="W38" s="66">
        <v>0</v>
      </c>
      <c r="X38" s="66">
        <v>0</v>
      </c>
      <c r="Y38" s="66">
        <v>0</v>
      </c>
      <c r="Z38" s="66">
        <f>T38+U38+V38+W38+X38+Y38</f>
        <v>24000</v>
      </c>
      <c r="AA38" s="85">
        <v>2023</v>
      </c>
      <c r="AB38" s="38"/>
      <c r="AC38" s="38"/>
      <c r="AD38" s="38"/>
      <c r="AE38" s="39"/>
      <c r="AF38" s="39"/>
    </row>
    <row r="39" spans="1:32" s="39" customFormat="1" ht="44.25" x14ac:dyDescent="0.25">
      <c r="A39" s="36"/>
      <c r="B39" s="36"/>
      <c r="C39" s="36"/>
      <c r="D39" s="36"/>
      <c r="E39" s="36"/>
      <c r="F39" s="36"/>
      <c r="G39" s="36"/>
      <c r="H39" s="36"/>
      <c r="I39" s="37"/>
      <c r="J39" s="36"/>
      <c r="K39" s="36"/>
      <c r="L39" s="36"/>
      <c r="M39" s="36"/>
      <c r="N39" s="36"/>
      <c r="O39" s="36"/>
      <c r="P39" s="36"/>
      <c r="Q39" s="36"/>
      <c r="R39" s="35" t="s">
        <v>53</v>
      </c>
      <c r="S39" s="14" t="s">
        <v>46</v>
      </c>
      <c r="T39" s="20">
        <v>0</v>
      </c>
      <c r="U39" s="20">
        <v>1</v>
      </c>
      <c r="V39" s="20">
        <v>0</v>
      </c>
      <c r="W39" s="20">
        <v>0</v>
      </c>
      <c r="X39" s="20">
        <v>0</v>
      </c>
      <c r="Y39" s="20">
        <v>0</v>
      </c>
      <c r="Z39" s="6">
        <f>U39</f>
        <v>1</v>
      </c>
      <c r="AA39" s="14">
        <v>2022</v>
      </c>
      <c r="AB39" s="38"/>
      <c r="AC39" s="38"/>
      <c r="AD39" s="38"/>
    </row>
    <row r="40" spans="1:32" s="39" customFormat="1" ht="29.25" x14ac:dyDescent="0.25">
      <c r="A40" s="36"/>
      <c r="B40" s="36"/>
      <c r="C40" s="36"/>
      <c r="D40" s="36"/>
      <c r="E40" s="36"/>
      <c r="F40" s="36"/>
      <c r="G40" s="36"/>
      <c r="H40" s="36"/>
      <c r="I40" s="37"/>
      <c r="J40" s="36"/>
      <c r="K40" s="36"/>
      <c r="L40" s="36"/>
      <c r="M40" s="36"/>
      <c r="N40" s="36"/>
      <c r="O40" s="36"/>
      <c r="P40" s="36"/>
      <c r="Q40" s="36"/>
      <c r="R40" s="35" t="s">
        <v>159</v>
      </c>
      <c r="S40" s="14" t="s">
        <v>11</v>
      </c>
      <c r="T40" s="8">
        <v>0</v>
      </c>
      <c r="U40" s="8">
        <v>0</v>
      </c>
      <c r="V40" s="8">
        <v>0.57099999999999995</v>
      </c>
      <c r="W40" s="8">
        <v>0</v>
      </c>
      <c r="X40" s="8">
        <v>0</v>
      </c>
      <c r="Y40" s="8">
        <v>0</v>
      </c>
      <c r="Z40" s="5">
        <f>V40</f>
        <v>0.57099999999999995</v>
      </c>
      <c r="AA40" s="14">
        <v>2023</v>
      </c>
      <c r="AB40" s="38"/>
      <c r="AC40" s="38"/>
      <c r="AD40" s="38"/>
    </row>
    <row r="41" spans="1:32" s="39" customFormat="1" ht="30" x14ac:dyDescent="0.25">
      <c r="A41" s="62" t="s">
        <v>23</v>
      </c>
      <c r="B41" s="62" t="s">
        <v>24</v>
      </c>
      <c r="C41" s="62" t="s">
        <v>25</v>
      </c>
      <c r="D41" s="62" t="s">
        <v>23</v>
      </c>
      <c r="E41" s="62" t="s">
        <v>33</v>
      </c>
      <c r="F41" s="62" t="s">
        <v>23</v>
      </c>
      <c r="G41" s="62" t="s">
        <v>32</v>
      </c>
      <c r="H41" s="62" t="s">
        <v>23</v>
      </c>
      <c r="I41" s="62" t="s">
        <v>31</v>
      </c>
      <c r="J41" s="62" t="s">
        <v>24</v>
      </c>
      <c r="K41" s="62" t="s">
        <v>23</v>
      </c>
      <c r="L41" s="62" t="s">
        <v>24</v>
      </c>
      <c r="M41" s="62" t="s">
        <v>23</v>
      </c>
      <c r="N41" s="62" t="s">
        <v>23</v>
      </c>
      <c r="O41" s="62" t="s">
        <v>23</v>
      </c>
      <c r="P41" s="62" t="s">
        <v>23</v>
      </c>
      <c r="Q41" s="62" t="s">
        <v>34</v>
      </c>
      <c r="R41" s="63" t="s">
        <v>162</v>
      </c>
      <c r="S41" s="64" t="s">
        <v>49</v>
      </c>
      <c r="T41" s="66">
        <v>0</v>
      </c>
      <c r="U41" s="66">
        <v>4000</v>
      </c>
      <c r="V41" s="66">
        <v>20000</v>
      </c>
      <c r="W41" s="66">
        <v>0</v>
      </c>
      <c r="X41" s="66">
        <v>0</v>
      </c>
      <c r="Y41" s="66">
        <v>0</v>
      </c>
      <c r="Z41" s="66">
        <f>T41+U41+V41+W41+X41+Y41</f>
        <v>24000</v>
      </c>
      <c r="AA41" s="85">
        <v>2023</v>
      </c>
      <c r="AB41" s="38"/>
      <c r="AC41" s="38"/>
      <c r="AD41" s="38"/>
    </row>
    <row r="42" spans="1:32" s="39" customFormat="1" ht="44.25" x14ac:dyDescent="0.25">
      <c r="A42" s="36"/>
      <c r="B42" s="36"/>
      <c r="C42" s="36"/>
      <c r="D42" s="36"/>
      <c r="E42" s="36"/>
      <c r="F42" s="36"/>
      <c r="G42" s="36"/>
      <c r="H42" s="36"/>
      <c r="I42" s="37"/>
      <c r="J42" s="36"/>
      <c r="K42" s="36"/>
      <c r="L42" s="36"/>
      <c r="M42" s="36"/>
      <c r="N42" s="36"/>
      <c r="O42" s="36"/>
      <c r="P42" s="36"/>
      <c r="Q42" s="36"/>
      <c r="R42" s="35" t="s">
        <v>53</v>
      </c>
      <c r="S42" s="14" t="s">
        <v>46</v>
      </c>
      <c r="T42" s="20">
        <v>0</v>
      </c>
      <c r="U42" s="20">
        <v>1</v>
      </c>
      <c r="V42" s="20">
        <v>0</v>
      </c>
      <c r="W42" s="20">
        <v>0</v>
      </c>
      <c r="X42" s="20">
        <v>0</v>
      </c>
      <c r="Y42" s="20">
        <v>0</v>
      </c>
      <c r="Z42" s="6">
        <f>U42</f>
        <v>1</v>
      </c>
      <c r="AA42" s="14">
        <v>2022</v>
      </c>
      <c r="AB42" s="38"/>
      <c r="AC42" s="38"/>
      <c r="AD42" s="38"/>
    </row>
    <row r="43" spans="1:32" s="39" customFormat="1" ht="29.25" x14ac:dyDescent="0.25">
      <c r="A43" s="36"/>
      <c r="B43" s="36"/>
      <c r="C43" s="36"/>
      <c r="D43" s="36"/>
      <c r="E43" s="36"/>
      <c r="F43" s="36"/>
      <c r="G43" s="36"/>
      <c r="H43" s="36"/>
      <c r="I43" s="37"/>
      <c r="J43" s="36"/>
      <c r="K43" s="36"/>
      <c r="L43" s="36"/>
      <c r="M43" s="36"/>
      <c r="N43" s="36"/>
      <c r="O43" s="36"/>
      <c r="P43" s="36"/>
      <c r="Q43" s="36"/>
      <c r="R43" s="35" t="s">
        <v>159</v>
      </c>
      <c r="S43" s="14" t="s">
        <v>11</v>
      </c>
      <c r="T43" s="8">
        <v>0</v>
      </c>
      <c r="U43" s="8">
        <v>0</v>
      </c>
      <c r="V43" s="8">
        <v>0.60899999999999999</v>
      </c>
      <c r="W43" s="8">
        <v>0</v>
      </c>
      <c r="X43" s="8">
        <v>0</v>
      </c>
      <c r="Y43" s="8">
        <v>0</v>
      </c>
      <c r="Z43" s="5">
        <f>V43</f>
        <v>0.60899999999999999</v>
      </c>
      <c r="AA43" s="14">
        <v>2023</v>
      </c>
      <c r="AB43" s="38"/>
      <c r="AC43" s="38"/>
      <c r="AD43" s="38"/>
    </row>
    <row r="44" spans="1:32" s="39" customFormat="1" ht="60" x14ac:dyDescent="0.25">
      <c r="A44" s="62" t="s">
        <v>23</v>
      </c>
      <c r="B44" s="62" t="s">
        <v>24</v>
      </c>
      <c r="C44" s="62" t="s">
        <v>25</v>
      </c>
      <c r="D44" s="62" t="s">
        <v>23</v>
      </c>
      <c r="E44" s="62" t="s">
        <v>33</v>
      </c>
      <c r="F44" s="62" t="s">
        <v>23</v>
      </c>
      <c r="G44" s="62" t="s">
        <v>32</v>
      </c>
      <c r="H44" s="62" t="s">
        <v>23</v>
      </c>
      <c r="I44" s="62" t="s">
        <v>31</v>
      </c>
      <c r="J44" s="62" t="s">
        <v>24</v>
      </c>
      <c r="K44" s="62" t="s">
        <v>23</v>
      </c>
      <c r="L44" s="62" t="s">
        <v>24</v>
      </c>
      <c r="M44" s="62" t="s">
        <v>23</v>
      </c>
      <c r="N44" s="62" t="s">
        <v>23</v>
      </c>
      <c r="O44" s="62" t="s">
        <v>23</v>
      </c>
      <c r="P44" s="62" t="s">
        <v>23</v>
      </c>
      <c r="Q44" s="62" t="s">
        <v>33</v>
      </c>
      <c r="R44" s="63" t="s">
        <v>164</v>
      </c>
      <c r="S44" s="64" t="s">
        <v>49</v>
      </c>
      <c r="T44" s="66">
        <v>0</v>
      </c>
      <c r="U44" s="66">
        <v>0</v>
      </c>
      <c r="V44" s="66">
        <v>0</v>
      </c>
      <c r="W44" s="66">
        <v>15000</v>
      </c>
      <c r="X44" s="66">
        <v>136230.79999999999</v>
      </c>
      <c r="Y44" s="66">
        <v>155692.29999999999</v>
      </c>
      <c r="Z44" s="66">
        <f>T44+U44+V44+W44+X44+Y44</f>
        <v>306923.09999999998</v>
      </c>
      <c r="AA44" s="85">
        <v>2026</v>
      </c>
      <c r="AB44" s="38"/>
      <c r="AC44" s="38"/>
      <c r="AD44" s="38"/>
    </row>
    <row r="45" spans="1:32" s="39" customFormat="1" ht="44.25" x14ac:dyDescent="0.25">
      <c r="A45" s="36"/>
      <c r="B45" s="36"/>
      <c r="C45" s="36"/>
      <c r="D45" s="36"/>
      <c r="E45" s="36"/>
      <c r="F45" s="36"/>
      <c r="G45" s="36"/>
      <c r="H45" s="36"/>
      <c r="I45" s="37"/>
      <c r="J45" s="36"/>
      <c r="K45" s="36"/>
      <c r="L45" s="36"/>
      <c r="M45" s="36"/>
      <c r="N45" s="36"/>
      <c r="O45" s="36"/>
      <c r="P45" s="36"/>
      <c r="Q45" s="36"/>
      <c r="R45" s="35" t="s">
        <v>53</v>
      </c>
      <c r="S45" s="14" t="s">
        <v>46</v>
      </c>
      <c r="T45" s="20">
        <v>0</v>
      </c>
      <c r="U45" s="20">
        <v>0</v>
      </c>
      <c r="V45" s="20">
        <v>0</v>
      </c>
      <c r="W45" s="20">
        <v>1</v>
      </c>
      <c r="X45" s="20">
        <v>0</v>
      </c>
      <c r="Y45" s="20">
        <v>0</v>
      </c>
      <c r="Z45" s="6">
        <f>W45</f>
        <v>1</v>
      </c>
      <c r="AA45" s="14">
        <v>2024</v>
      </c>
      <c r="AB45" s="38"/>
      <c r="AC45" s="38"/>
      <c r="AD45" s="38"/>
    </row>
    <row r="46" spans="1:32" s="39" customFormat="1" ht="29.25" x14ac:dyDescent="0.25">
      <c r="A46" s="36"/>
      <c r="B46" s="36"/>
      <c r="C46" s="36"/>
      <c r="D46" s="36"/>
      <c r="E46" s="36"/>
      <c r="F46" s="36"/>
      <c r="G46" s="36"/>
      <c r="H46" s="36"/>
      <c r="I46" s="37"/>
      <c r="J46" s="36"/>
      <c r="K46" s="36"/>
      <c r="L46" s="36"/>
      <c r="M46" s="36"/>
      <c r="N46" s="36"/>
      <c r="O46" s="36"/>
      <c r="P46" s="36"/>
      <c r="Q46" s="36"/>
      <c r="R46" s="35" t="s">
        <v>163</v>
      </c>
      <c r="S46" s="14" t="s">
        <v>11</v>
      </c>
      <c r="T46" s="8">
        <v>0</v>
      </c>
      <c r="U46" s="8">
        <v>0</v>
      </c>
      <c r="V46" s="8">
        <v>0</v>
      </c>
      <c r="W46" s="8">
        <v>0</v>
      </c>
      <c r="X46" s="8">
        <v>0.7</v>
      </c>
      <c r="Y46" s="8">
        <v>0.8</v>
      </c>
      <c r="Z46" s="5">
        <f>X46+Y46</f>
        <v>1.5</v>
      </c>
      <c r="AA46" s="14">
        <v>2026</v>
      </c>
      <c r="AB46" s="38"/>
      <c r="AC46" s="38"/>
      <c r="AD46" s="38"/>
    </row>
    <row r="47" spans="1:32" s="58" customFormat="1" ht="42.75" x14ac:dyDescent="0.25">
      <c r="A47" s="56" t="s">
        <v>23</v>
      </c>
      <c r="B47" s="56" t="s">
        <v>24</v>
      </c>
      <c r="C47" s="56" t="s">
        <v>25</v>
      </c>
      <c r="D47" s="56" t="s">
        <v>23</v>
      </c>
      <c r="E47" s="56" t="s">
        <v>33</v>
      </c>
      <c r="F47" s="56" t="s">
        <v>23</v>
      </c>
      <c r="G47" s="56" t="s">
        <v>32</v>
      </c>
      <c r="H47" s="56" t="s">
        <v>23</v>
      </c>
      <c r="I47" s="56" t="s">
        <v>31</v>
      </c>
      <c r="J47" s="56" t="s">
        <v>24</v>
      </c>
      <c r="K47" s="56" t="s">
        <v>23</v>
      </c>
      <c r="L47" s="56" t="s">
        <v>25</v>
      </c>
      <c r="M47" s="56" t="s">
        <v>23</v>
      </c>
      <c r="N47" s="56" t="s">
        <v>23</v>
      </c>
      <c r="O47" s="56" t="s">
        <v>23</v>
      </c>
      <c r="P47" s="56" t="s">
        <v>23</v>
      </c>
      <c r="Q47" s="56" t="s">
        <v>23</v>
      </c>
      <c r="R47" s="57" t="s">
        <v>37</v>
      </c>
      <c r="S47" s="27" t="s">
        <v>49</v>
      </c>
      <c r="T47" s="15">
        <f>T50+T56</f>
        <v>19671.2</v>
      </c>
      <c r="U47" s="15">
        <f>U50+U56</f>
        <v>19671.2</v>
      </c>
      <c r="V47" s="15">
        <f>V50+V56</f>
        <v>19671.2</v>
      </c>
      <c r="W47" s="15">
        <f t="shared" ref="W47:Y47" si="13">W50+W56</f>
        <v>19671.2</v>
      </c>
      <c r="X47" s="15">
        <f t="shared" si="13"/>
        <v>19671.2</v>
      </c>
      <c r="Y47" s="15">
        <f t="shared" si="13"/>
        <v>19671.2</v>
      </c>
      <c r="Z47" s="15">
        <f t="shared" si="4"/>
        <v>118027.2</v>
      </c>
      <c r="AA47" s="27">
        <v>2026</v>
      </c>
      <c r="AB47" s="38"/>
      <c r="AC47" s="38"/>
      <c r="AD47" s="38"/>
      <c r="AE47" s="39"/>
      <c r="AF47" s="39"/>
    </row>
    <row r="48" spans="1:32" s="2" customFormat="1" ht="44.25" x14ac:dyDescent="0.25">
      <c r="A48" s="36"/>
      <c r="B48" s="36"/>
      <c r="C48" s="36"/>
      <c r="D48" s="36"/>
      <c r="E48" s="36"/>
      <c r="F48" s="36"/>
      <c r="G48" s="36"/>
      <c r="H48" s="36"/>
      <c r="I48" s="37"/>
      <c r="J48" s="36"/>
      <c r="K48" s="36"/>
      <c r="L48" s="36"/>
      <c r="M48" s="36"/>
      <c r="N48" s="36"/>
      <c r="O48" s="36"/>
      <c r="P48" s="36"/>
      <c r="Q48" s="36"/>
      <c r="R48" s="35" t="s">
        <v>60</v>
      </c>
      <c r="S48" s="14" t="s">
        <v>50</v>
      </c>
      <c r="T48" s="8">
        <v>0</v>
      </c>
      <c r="U48" s="8">
        <f>U52+U58</f>
        <v>0.2</v>
      </c>
      <c r="V48" s="8">
        <v>0</v>
      </c>
      <c r="W48" s="8">
        <f>W52+W58</f>
        <v>0.2</v>
      </c>
      <c r="X48" s="8">
        <v>0</v>
      </c>
      <c r="Y48" s="8">
        <f>Y52+Y58</f>
        <v>0.2</v>
      </c>
      <c r="Z48" s="5">
        <f t="shared" si="4"/>
        <v>0.60000000000000009</v>
      </c>
      <c r="AA48" s="14">
        <v>2026</v>
      </c>
      <c r="AB48" s="38"/>
      <c r="AC48" s="38"/>
      <c r="AD48" s="38"/>
      <c r="AE48" s="39"/>
      <c r="AF48" s="39"/>
    </row>
    <row r="49" spans="1:32" s="2" customFormat="1" ht="30" x14ac:dyDescent="0.25">
      <c r="A49" s="36"/>
      <c r="B49" s="36"/>
      <c r="C49" s="36"/>
      <c r="D49" s="36"/>
      <c r="E49" s="36"/>
      <c r="F49" s="36"/>
      <c r="G49" s="36"/>
      <c r="H49" s="36"/>
      <c r="I49" s="37"/>
      <c r="J49" s="36"/>
      <c r="K49" s="36"/>
      <c r="L49" s="36"/>
      <c r="M49" s="36"/>
      <c r="N49" s="36"/>
      <c r="O49" s="36"/>
      <c r="P49" s="36"/>
      <c r="Q49" s="36"/>
      <c r="R49" s="35" t="s">
        <v>130</v>
      </c>
      <c r="S49" s="14" t="s">
        <v>50</v>
      </c>
      <c r="T49" s="8">
        <f>T55+T61</f>
        <v>0.3</v>
      </c>
      <c r="U49" s="8">
        <v>0</v>
      </c>
      <c r="V49" s="8">
        <f>V55+V61</f>
        <v>0.3</v>
      </c>
      <c r="W49" s="8">
        <v>0</v>
      </c>
      <c r="X49" s="8">
        <f>X55+X61</f>
        <v>0.3</v>
      </c>
      <c r="Y49" s="8">
        <v>0</v>
      </c>
      <c r="Z49" s="5">
        <f t="shared" ref="Z49" si="14">T49+U49+V49+W49+X49+Y49</f>
        <v>0.89999999999999991</v>
      </c>
      <c r="AA49" s="14">
        <v>2026</v>
      </c>
      <c r="AB49" s="38"/>
      <c r="AC49" s="38"/>
      <c r="AD49" s="38"/>
      <c r="AE49" s="39"/>
      <c r="AF49" s="39"/>
    </row>
    <row r="50" spans="1:32" ht="30" x14ac:dyDescent="0.25">
      <c r="A50" s="62" t="s">
        <v>23</v>
      </c>
      <c r="B50" s="62" t="s">
        <v>24</v>
      </c>
      <c r="C50" s="62" t="s">
        <v>25</v>
      </c>
      <c r="D50" s="62" t="s">
        <v>23</v>
      </c>
      <c r="E50" s="62" t="s">
        <v>33</v>
      </c>
      <c r="F50" s="62" t="s">
        <v>23</v>
      </c>
      <c r="G50" s="62" t="s">
        <v>32</v>
      </c>
      <c r="H50" s="62" t="s">
        <v>23</v>
      </c>
      <c r="I50" s="62" t="s">
        <v>31</v>
      </c>
      <c r="J50" s="62" t="s">
        <v>24</v>
      </c>
      <c r="K50" s="62" t="s">
        <v>23</v>
      </c>
      <c r="L50" s="62" t="s">
        <v>25</v>
      </c>
      <c r="M50" s="62" t="s">
        <v>23</v>
      </c>
      <c r="N50" s="62" t="s">
        <v>23</v>
      </c>
      <c r="O50" s="62" t="s">
        <v>23</v>
      </c>
      <c r="P50" s="62" t="s">
        <v>23</v>
      </c>
      <c r="Q50" s="62" t="s">
        <v>23</v>
      </c>
      <c r="R50" s="97" t="s">
        <v>61</v>
      </c>
      <c r="S50" s="64" t="s">
        <v>49</v>
      </c>
      <c r="T50" s="65">
        <v>2958.3</v>
      </c>
      <c r="U50" s="65">
        <v>2958.3</v>
      </c>
      <c r="V50" s="65">
        <v>2958.3</v>
      </c>
      <c r="W50" s="65">
        <v>2958.3</v>
      </c>
      <c r="X50" s="65">
        <v>2958.3</v>
      </c>
      <c r="Y50" s="65">
        <v>2958.3</v>
      </c>
      <c r="Z50" s="66">
        <f>T50+U50+V50+W50+X50+Y50</f>
        <v>17749.8</v>
      </c>
      <c r="AA50" s="64">
        <v>2026</v>
      </c>
      <c r="AB50" s="43"/>
    </row>
    <row r="51" spans="1:32" ht="44.25" x14ac:dyDescent="0.25">
      <c r="A51" s="36"/>
      <c r="B51" s="36"/>
      <c r="C51" s="36"/>
      <c r="D51" s="36"/>
      <c r="E51" s="36"/>
      <c r="F51" s="36"/>
      <c r="G51" s="36"/>
      <c r="H51" s="36"/>
      <c r="I51" s="37"/>
      <c r="J51" s="36"/>
      <c r="K51" s="36"/>
      <c r="L51" s="36"/>
      <c r="M51" s="36"/>
      <c r="N51" s="36"/>
      <c r="O51" s="36"/>
      <c r="P51" s="36"/>
      <c r="Q51" s="36"/>
      <c r="R51" s="35" t="s">
        <v>62</v>
      </c>
      <c r="S51" s="14" t="s">
        <v>47</v>
      </c>
      <c r="T51" s="20">
        <v>1</v>
      </c>
      <c r="U51" s="20">
        <v>0</v>
      </c>
      <c r="V51" s="20">
        <v>1</v>
      </c>
      <c r="W51" s="20">
        <v>0</v>
      </c>
      <c r="X51" s="20">
        <v>1</v>
      </c>
      <c r="Y51" s="20">
        <v>0</v>
      </c>
      <c r="Z51" s="6">
        <f t="shared" si="4"/>
        <v>3</v>
      </c>
      <c r="AA51" s="14">
        <v>2026</v>
      </c>
      <c r="AB51" s="43"/>
    </row>
    <row r="52" spans="1:32" ht="45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16" t="s">
        <v>63</v>
      </c>
      <c r="S52" s="14" t="s">
        <v>50</v>
      </c>
      <c r="T52" s="8">
        <v>0</v>
      </c>
      <c r="U52" s="8">
        <v>0.2</v>
      </c>
      <c r="V52" s="8">
        <v>0</v>
      </c>
      <c r="W52" s="8">
        <v>0.2</v>
      </c>
      <c r="X52" s="8">
        <v>0</v>
      </c>
      <c r="Y52" s="8">
        <v>0.2</v>
      </c>
      <c r="Z52" s="5">
        <f t="shared" si="4"/>
        <v>0.60000000000000009</v>
      </c>
      <c r="AA52" s="14">
        <v>2026</v>
      </c>
    </row>
    <row r="53" spans="1:32" ht="30" hidden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6" t="s">
        <v>122</v>
      </c>
      <c r="S53" s="14" t="s">
        <v>47</v>
      </c>
      <c r="T53" s="20"/>
      <c r="U53" s="20"/>
      <c r="V53" s="20"/>
      <c r="W53" s="20"/>
      <c r="X53" s="20"/>
      <c r="Y53" s="20"/>
      <c r="Z53" s="6">
        <f>W53</f>
        <v>0</v>
      </c>
      <c r="AA53" s="14">
        <v>2026</v>
      </c>
    </row>
    <row r="54" spans="1:32" ht="31.15" hidden="1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16" t="s">
        <v>123</v>
      </c>
      <c r="S54" s="14" t="s">
        <v>28</v>
      </c>
      <c r="T54" s="8"/>
      <c r="U54" s="8"/>
      <c r="V54" s="8"/>
      <c r="W54" s="8"/>
      <c r="X54" s="8"/>
      <c r="Y54" s="8"/>
      <c r="Z54" s="5">
        <f>W54</f>
        <v>0</v>
      </c>
      <c r="AA54" s="14">
        <v>2026</v>
      </c>
    </row>
    <row r="55" spans="1:32" ht="31.1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16" t="s">
        <v>142</v>
      </c>
      <c r="S55" s="14" t="s">
        <v>50</v>
      </c>
      <c r="T55" s="8">
        <v>0.3</v>
      </c>
      <c r="U55" s="8">
        <v>0</v>
      </c>
      <c r="V55" s="8">
        <v>0.3</v>
      </c>
      <c r="W55" s="8">
        <v>0</v>
      </c>
      <c r="X55" s="8">
        <v>0.3</v>
      </c>
      <c r="Y55" s="8">
        <v>0</v>
      </c>
      <c r="Z55" s="5">
        <f>T55+U55+V55+W55+X55+Y55</f>
        <v>0.89999999999999991</v>
      </c>
      <c r="AA55" s="14">
        <v>2026</v>
      </c>
    </row>
    <row r="56" spans="1:32" ht="44.25" x14ac:dyDescent="0.25">
      <c r="A56" s="62" t="s">
        <v>23</v>
      </c>
      <c r="B56" s="62" t="s">
        <v>24</v>
      </c>
      <c r="C56" s="62" t="s">
        <v>25</v>
      </c>
      <c r="D56" s="62" t="s">
        <v>23</v>
      </c>
      <c r="E56" s="62" t="s">
        <v>33</v>
      </c>
      <c r="F56" s="62" t="s">
        <v>23</v>
      </c>
      <c r="G56" s="62" t="s">
        <v>32</v>
      </c>
      <c r="H56" s="62" t="s">
        <v>23</v>
      </c>
      <c r="I56" s="62" t="s">
        <v>31</v>
      </c>
      <c r="J56" s="62" t="s">
        <v>24</v>
      </c>
      <c r="K56" s="62" t="s">
        <v>143</v>
      </c>
      <c r="L56" s="62" t="s">
        <v>34</v>
      </c>
      <c r="M56" s="62" t="s">
        <v>30</v>
      </c>
      <c r="N56" s="62" t="s">
        <v>30</v>
      </c>
      <c r="O56" s="62" t="s">
        <v>30</v>
      </c>
      <c r="P56" s="62" t="s">
        <v>25</v>
      </c>
      <c r="Q56" s="62" t="s">
        <v>23</v>
      </c>
      <c r="R56" s="63" t="s">
        <v>147</v>
      </c>
      <c r="S56" s="64" t="s">
        <v>49</v>
      </c>
      <c r="T56" s="66">
        <v>16712.900000000001</v>
      </c>
      <c r="U56" s="66">
        <v>16712.900000000001</v>
      </c>
      <c r="V56" s="66">
        <v>16712.900000000001</v>
      </c>
      <c r="W56" s="66">
        <v>16712.900000000001</v>
      </c>
      <c r="X56" s="66">
        <v>16712.900000000001</v>
      </c>
      <c r="Y56" s="66">
        <v>16712.900000000001</v>
      </c>
      <c r="Z56" s="66">
        <f>T56+U56+V56+W56+X56+Y56</f>
        <v>100277.4</v>
      </c>
      <c r="AA56" s="64">
        <v>2026</v>
      </c>
    </row>
    <row r="57" spans="1:32" ht="45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16" t="s">
        <v>144</v>
      </c>
      <c r="S57" s="14" t="s">
        <v>11</v>
      </c>
      <c r="T57" s="8">
        <v>12</v>
      </c>
      <c r="U57" s="8">
        <v>12</v>
      </c>
      <c r="V57" s="8">
        <v>12</v>
      </c>
      <c r="W57" s="8">
        <v>12</v>
      </c>
      <c r="X57" s="8">
        <v>12</v>
      </c>
      <c r="Y57" s="8">
        <v>12</v>
      </c>
      <c r="Z57" s="8">
        <f>T57+U57+V57+W57+X57+Y57</f>
        <v>72</v>
      </c>
      <c r="AA57" s="14">
        <v>2026</v>
      </c>
    </row>
    <row r="58" spans="1:32" s="1" customFormat="1" ht="45" hidden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16" t="s">
        <v>64</v>
      </c>
      <c r="S58" s="14" t="s">
        <v>50</v>
      </c>
      <c r="T58" s="94"/>
      <c r="U58" s="8"/>
      <c r="V58" s="8"/>
      <c r="W58" s="8"/>
      <c r="X58" s="8"/>
      <c r="Y58" s="8"/>
      <c r="Z58" s="5">
        <f t="shared" si="4"/>
        <v>0</v>
      </c>
      <c r="AA58" s="14">
        <v>2026</v>
      </c>
      <c r="AB58" s="44"/>
      <c r="AC58" s="44"/>
      <c r="AD58" s="44"/>
    </row>
    <row r="59" spans="1:32" s="58" customFormat="1" ht="30" hidden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16" t="s">
        <v>65</v>
      </c>
      <c r="S59" s="14" t="s">
        <v>47</v>
      </c>
      <c r="T59" s="95"/>
      <c r="U59" s="20"/>
      <c r="V59" s="20"/>
      <c r="W59" s="20"/>
      <c r="X59" s="20"/>
      <c r="Y59" s="20"/>
      <c r="Z59" s="6">
        <f t="shared" si="4"/>
        <v>0</v>
      </c>
      <c r="AA59" s="14">
        <v>2026</v>
      </c>
      <c r="AB59" s="44"/>
      <c r="AC59" s="38"/>
      <c r="AD59" s="38"/>
      <c r="AE59" s="39"/>
      <c r="AF59" s="39"/>
    </row>
    <row r="60" spans="1:32" s="70" customFormat="1" ht="30" hidden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16" t="s">
        <v>124</v>
      </c>
      <c r="S60" s="14" t="s">
        <v>12</v>
      </c>
      <c r="T60" s="94"/>
      <c r="U60" s="8"/>
      <c r="V60" s="8"/>
      <c r="W60" s="8"/>
      <c r="X60" s="8"/>
      <c r="Y60" s="8"/>
      <c r="Z60" s="5">
        <f t="shared" si="4"/>
        <v>0</v>
      </c>
      <c r="AA60" s="14">
        <v>2026</v>
      </c>
      <c r="AB60" s="82"/>
      <c r="AC60" s="82"/>
      <c r="AD60" s="82"/>
      <c r="AE60" s="83"/>
      <c r="AF60" s="83"/>
    </row>
    <row r="61" spans="1:32" s="70" customFormat="1" ht="30" hidden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16" t="s">
        <v>129</v>
      </c>
      <c r="S61" s="14" t="s">
        <v>109</v>
      </c>
      <c r="T61" s="94"/>
      <c r="U61" s="8"/>
      <c r="V61" s="8"/>
      <c r="W61" s="8"/>
      <c r="X61" s="8"/>
      <c r="Y61" s="8"/>
      <c r="Z61" s="5">
        <f t="shared" si="4"/>
        <v>0</v>
      </c>
      <c r="AA61" s="14">
        <v>2026</v>
      </c>
      <c r="AB61" s="82"/>
      <c r="AC61" s="82"/>
      <c r="AD61" s="82"/>
      <c r="AE61" s="83"/>
      <c r="AF61" s="83"/>
    </row>
    <row r="62" spans="1:32" ht="42.75" x14ac:dyDescent="0.25">
      <c r="A62" s="56"/>
      <c r="B62" s="56"/>
      <c r="C62" s="56"/>
      <c r="D62" s="56" t="s">
        <v>23</v>
      </c>
      <c r="E62" s="56" t="s">
        <v>33</v>
      </c>
      <c r="F62" s="56" t="s">
        <v>23</v>
      </c>
      <c r="G62" s="56" t="s">
        <v>32</v>
      </c>
      <c r="H62" s="56" t="s">
        <v>23</v>
      </c>
      <c r="I62" s="56" t="s">
        <v>31</v>
      </c>
      <c r="J62" s="56" t="s">
        <v>24</v>
      </c>
      <c r="K62" s="56" t="s">
        <v>23</v>
      </c>
      <c r="L62" s="56" t="s">
        <v>34</v>
      </c>
      <c r="M62" s="56" t="s">
        <v>23</v>
      </c>
      <c r="N62" s="56" t="s">
        <v>23</v>
      </c>
      <c r="O62" s="56" t="s">
        <v>23</v>
      </c>
      <c r="P62" s="56" t="s">
        <v>23</v>
      </c>
      <c r="Q62" s="56" t="s">
        <v>23</v>
      </c>
      <c r="R62" s="57" t="s">
        <v>36</v>
      </c>
      <c r="S62" s="27" t="s">
        <v>49</v>
      </c>
      <c r="T62" s="15">
        <f t="shared" ref="T62:Z62" si="15">T65+T71+T74+T89+T91+T94</f>
        <v>413168.69999999995</v>
      </c>
      <c r="U62" s="15">
        <f t="shared" si="15"/>
        <v>413168.69999999995</v>
      </c>
      <c r="V62" s="15">
        <f t="shared" si="15"/>
        <v>413168.69999999995</v>
      </c>
      <c r="W62" s="15">
        <f t="shared" si="15"/>
        <v>413168.69999999995</v>
      </c>
      <c r="X62" s="15">
        <f t="shared" si="15"/>
        <v>413168.69999999995</v>
      </c>
      <c r="Y62" s="15">
        <f t="shared" si="15"/>
        <v>413168.69999999995</v>
      </c>
      <c r="Z62" s="15">
        <f t="shared" si="15"/>
        <v>2479012.2000000002</v>
      </c>
      <c r="AA62" s="27">
        <v>2026</v>
      </c>
    </row>
    <row r="63" spans="1:32" ht="44.25" x14ac:dyDescent="0.25">
      <c r="A63" s="36"/>
      <c r="B63" s="36"/>
      <c r="C63" s="36"/>
      <c r="D63" s="36"/>
      <c r="E63" s="36"/>
      <c r="F63" s="36"/>
      <c r="G63" s="36"/>
      <c r="H63" s="36"/>
      <c r="I63" s="37"/>
      <c r="J63" s="36"/>
      <c r="K63" s="36"/>
      <c r="L63" s="36"/>
      <c r="M63" s="36"/>
      <c r="N63" s="36"/>
      <c r="O63" s="36"/>
      <c r="P63" s="36"/>
      <c r="Q63" s="36"/>
      <c r="R63" s="35" t="s">
        <v>66</v>
      </c>
      <c r="S63" s="14" t="s">
        <v>50</v>
      </c>
      <c r="T63" s="8">
        <f>T66</f>
        <v>5804.6</v>
      </c>
      <c r="U63" s="8">
        <f t="shared" ref="U63:Z63" si="16">U66</f>
        <v>5804.6</v>
      </c>
      <c r="V63" s="8">
        <f t="shared" si="16"/>
        <v>5804.6</v>
      </c>
      <c r="W63" s="8">
        <f t="shared" si="16"/>
        <v>5804.6</v>
      </c>
      <c r="X63" s="8">
        <f t="shared" si="16"/>
        <v>5804.6</v>
      </c>
      <c r="Y63" s="8">
        <f t="shared" si="16"/>
        <v>5804.6</v>
      </c>
      <c r="Z63" s="5">
        <f t="shared" si="16"/>
        <v>5804.6</v>
      </c>
      <c r="AA63" s="14">
        <v>2026</v>
      </c>
    </row>
    <row r="64" spans="1:32" ht="60" x14ac:dyDescent="0.25">
      <c r="A64" s="36"/>
      <c r="B64" s="36"/>
      <c r="C64" s="36"/>
      <c r="D64" s="36"/>
      <c r="E64" s="36"/>
      <c r="F64" s="36"/>
      <c r="G64" s="36"/>
      <c r="H64" s="36"/>
      <c r="I64" s="37"/>
      <c r="J64" s="36"/>
      <c r="K64" s="36"/>
      <c r="L64" s="36"/>
      <c r="M64" s="36"/>
      <c r="N64" s="36"/>
      <c r="O64" s="36"/>
      <c r="P64" s="36"/>
      <c r="Q64" s="36"/>
      <c r="R64" s="16" t="s">
        <v>146</v>
      </c>
      <c r="S64" s="14" t="s">
        <v>47</v>
      </c>
      <c r="T64" s="20">
        <f>T68</f>
        <v>2300</v>
      </c>
      <c r="U64" s="20">
        <f t="shared" ref="U64:Z64" si="17">U68</f>
        <v>2300</v>
      </c>
      <c r="V64" s="20">
        <f t="shared" si="17"/>
        <v>2300</v>
      </c>
      <c r="W64" s="20">
        <f t="shared" si="17"/>
        <v>2300</v>
      </c>
      <c r="X64" s="20">
        <f t="shared" si="17"/>
        <v>2300</v>
      </c>
      <c r="Y64" s="20">
        <f t="shared" si="17"/>
        <v>2300</v>
      </c>
      <c r="Z64" s="6">
        <f t="shared" si="17"/>
        <v>13800</v>
      </c>
      <c r="AA64" s="14">
        <v>2026</v>
      </c>
    </row>
    <row r="65" spans="1:32" ht="46.15" customHeight="1" x14ac:dyDescent="0.25">
      <c r="A65" s="62" t="s">
        <v>23</v>
      </c>
      <c r="B65" s="62" t="s">
        <v>24</v>
      </c>
      <c r="C65" s="62" t="s">
        <v>25</v>
      </c>
      <c r="D65" s="62" t="s">
        <v>23</v>
      </c>
      <c r="E65" s="62" t="s">
        <v>33</v>
      </c>
      <c r="F65" s="62" t="s">
        <v>23</v>
      </c>
      <c r="G65" s="62" t="s">
        <v>32</v>
      </c>
      <c r="H65" s="62" t="s">
        <v>23</v>
      </c>
      <c r="I65" s="62" t="s">
        <v>31</v>
      </c>
      <c r="J65" s="62" t="s">
        <v>24</v>
      </c>
      <c r="K65" s="62" t="s">
        <v>23</v>
      </c>
      <c r="L65" s="62" t="s">
        <v>34</v>
      </c>
      <c r="M65" s="62" t="s">
        <v>23</v>
      </c>
      <c r="N65" s="62" t="s">
        <v>23</v>
      </c>
      <c r="O65" s="62" t="s">
        <v>23</v>
      </c>
      <c r="P65" s="62" t="s">
        <v>23</v>
      </c>
      <c r="Q65" s="62" t="s">
        <v>23</v>
      </c>
      <c r="R65" s="63" t="s">
        <v>67</v>
      </c>
      <c r="S65" s="64" t="s">
        <v>49</v>
      </c>
      <c r="T65" s="65">
        <v>388589</v>
      </c>
      <c r="U65" s="65">
        <v>388589</v>
      </c>
      <c r="V65" s="65">
        <v>388589</v>
      </c>
      <c r="W65" s="65">
        <v>388589</v>
      </c>
      <c r="X65" s="65">
        <v>388589</v>
      </c>
      <c r="Y65" s="65">
        <v>388589</v>
      </c>
      <c r="Z65" s="66">
        <f>T65+U65+V65+W65+X65+Y65</f>
        <v>2331534</v>
      </c>
      <c r="AA65" s="64">
        <v>2026</v>
      </c>
    </row>
    <row r="66" spans="1:32" ht="45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16" t="s">
        <v>68</v>
      </c>
      <c r="S66" s="14" t="s">
        <v>109</v>
      </c>
      <c r="T66" s="8">
        <v>5804.6</v>
      </c>
      <c r="U66" s="8">
        <v>5804.6</v>
      </c>
      <c r="V66" s="8">
        <v>5804.6</v>
      </c>
      <c r="W66" s="8">
        <v>5804.6</v>
      </c>
      <c r="X66" s="8">
        <v>5804.6</v>
      </c>
      <c r="Y66" s="8">
        <v>5804.6</v>
      </c>
      <c r="Z66" s="5">
        <v>5804.6</v>
      </c>
      <c r="AA66" s="14">
        <v>2026</v>
      </c>
    </row>
    <row r="67" spans="1:32" ht="45.6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16" t="s">
        <v>69</v>
      </c>
      <c r="S67" s="14" t="s">
        <v>46</v>
      </c>
      <c r="T67" s="20">
        <v>10</v>
      </c>
      <c r="U67" s="20">
        <v>10</v>
      </c>
      <c r="V67" s="20">
        <v>10</v>
      </c>
      <c r="W67" s="20">
        <v>10</v>
      </c>
      <c r="X67" s="20">
        <v>10</v>
      </c>
      <c r="Y67" s="20">
        <v>10</v>
      </c>
      <c r="Z67" s="6">
        <f t="shared" ref="Z67:Z90" si="18">T67+U67+V67+W67+X67+Y67</f>
        <v>60</v>
      </c>
      <c r="AA67" s="14">
        <v>2026</v>
      </c>
    </row>
    <row r="68" spans="1:32" ht="45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16" t="s">
        <v>70</v>
      </c>
      <c r="S68" s="14" t="s">
        <v>47</v>
      </c>
      <c r="T68" s="20">
        <v>2300</v>
      </c>
      <c r="U68" s="20">
        <v>2300</v>
      </c>
      <c r="V68" s="20">
        <v>2300</v>
      </c>
      <c r="W68" s="20">
        <v>2300</v>
      </c>
      <c r="X68" s="20">
        <v>2300</v>
      </c>
      <c r="Y68" s="20">
        <v>2300</v>
      </c>
      <c r="Z68" s="6">
        <f t="shared" si="18"/>
        <v>13800</v>
      </c>
      <c r="AA68" s="14">
        <v>2026</v>
      </c>
    </row>
    <row r="69" spans="1:32" ht="45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16" t="s">
        <v>71</v>
      </c>
      <c r="S69" s="14" t="s">
        <v>21</v>
      </c>
      <c r="T69" s="8">
        <v>45000</v>
      </c>
      <c r="U69" s="8">
        <v>45000</v>
      </c>
      <c r="V69" s="8">
        <v>45000</v>
      </c>
      <c r="W69" s="8">
        <v>45000</v>
      </c>
      <c r="X69" s="8">
        <v>45000</v>
      </c>
      <c r="Y69" s="8">
        <v>45000</v>
      </c>
      <c r="Z69" s="5">
        <f t="shared" si="18"/>
        <v>270000</v>
      </c>
      <c r="AA69" s="14">
        <v>2026</v>
      </c>
    </row>
    <row r="70" spans="1:32" ht="30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16" t="s">
        <v>131</v>
      </c>
      <c r="S70" s="14" t="s">
        <v>109</v>
      </c>
      <c r="T70" s="8">
        <v>4.5</v>
      </c>
      <c r="U70" s="8">
        <v>4.5</v>
      </c>
      <c r="V70" s="8">
        <v>4.5</v>
      </c>
      <c r="W70" s="8">
        <v>4.5</v>
      </c>
      <c r="X70" s="8">
        <v>4.5</v>
      </c>
      <c r="Y70" s="8">
        <v>4.5</v>
      </c>
      <c r="Z70" s="5">
        <f t="shared" ref="Z70:Z71" si="19">T70+U70+V70+W70+X70+Y70</f>
        <v>27</v>
      </c>
      <c r="AA70" s="14">
        <v>2026</v>
      </c>
    </row>
    <row r="71" spans="1:32" s="69" customFormat="1" ht="33" customHeight="1" x14ac:dyDescent="0.25">
      <c r="A71" s="62" t="s">
        <v>23</v>
      </c>
      <c r="B71" s="62" t="s">
        <v>24</v>
      </c>
      <c r="C71" s="62" t="s">
        <v>25</v>
      </c>
      <c r="D71" s="62" t="s">
        <v>23</v>
      </c>
      <c r="E71" s="62" t="s">
        <v>33</v>
      </c>
      <c r="F71" s="62" t="s">
        <v>23</v>
      </c>
      <c r="G71" s="62" t="s">
        <v>32</v>
      </c>
      <c r="H71" s="62" t="s">
        <v>23</v>
      </c>
      <c r="I71" s="62" t="s">
        <v>31</v>
      </c>
      <c r="J71" s="62" t="s">
        <v>24</v>
      </c>
      <c r="K71" s="62" t="s">
        <v>23</v>
      </c>
      <c r="L71" s="62" t="s">
        <v>34</v>
      </c>
      <c r="M71" s="62" t="s">
        <v>23</v>
      </c>
      <c r="N71" s="62" t="s">
        <v>23</v>
      </c>
      <c r="O71" s="62" t="s">
        <v>23</v>
      </c>
      <c r="P71" s="62" t="s">
        <v>23</v>
      </c>
      <c r="Q71" s="62" t="s">
        <v>23</v>
      </c>
      <c r="R71" s="63" t="s">
        <v>108</v>
      </c>
      <c r="S71" s="64" t="s">
        <v>49</v>
      </c>
      <c r="T71" s="65">
        <v>1233.0999999999999</v>
      </c>
      <c r="U71" s="65">
        <v>1233.0999999999999</v>
      </c>
      <c r="V71" s="65">
        <v>1233.0999999999999</v>
      </c>
      <c r="W71" s="65">
        <v>1233.0999999999999</v>
      </c>
      <c r="X71" s="65">
        <v>1233.0999999999999</v>
      </c>
      <c r="Y71" s="65">
        <v>1233.0999999999999</v>
      </c>
      <c r="Z71" s="66">
        <f t="shared" si="19"/>
        <v>7398.6</v>
      </c>
      <c r="AA71" s="64">
        <v>2026</v>
      </c>
      <c r="AB71" s="44"/>
      <c r="AC71" s="80"/>
      <c r="AD71" s="80"/>
      <c r="AE71" s="81"/>
      <c r="AF71" s="81"/>
    </row>
    <row r="72" spans="1:32" ht="30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16" t="s">
        <v>72</v>
      </c>
      <c r="S72" s="14" t="s">
        <v>46</v>
      </c>
      <c r="T72" s="17">
        <v>2</v>
      </c>
      <c r="U72" s="17">
        <v>2</v>
      </c>
      <c r="V72" s="17">
        <v>2</v>
      </c>
      <c r="W72" s="17">
        <v>2</v>
      </c>
      <c r="X72" s="17">
        <v>2</v>
      </c>
      <c r="Y72" s="17">
        <v>2</v>
      </c>
      <c r="Z72" s="6">
        <f t="shared" si="18"/>
        <v>12</v>
      </c>
      <c r="AA72" s="14">
        <v>2026</v>
      </c>
    </row>
    <row r="73" spans="1:32" ht="30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16" t="s">
        <v>73</v>
      </c>
      <c r="S73" s="14" t="s">
        <v>46</v>
      </c>
      <c r="T73" s="17">
        <v>2</v>
      </c>
      <c r="U73" s="17">
        <v>2</v>
      </c>
      <c r="V73" s="17">
        <v>2</v>
      </c>
      <c r="W73" s="17">
        <v>2</v>
      </c>
      <c r="X73" s="17">
        <v>2</v>
      </c>
      <c r="Y73" s="17">
        <v>2</v>
      </c>
      <c r="Z73" s="6">
        <f t="shared" si="18"/>
        <v>12</v>
      </c>
      <c r="AA73" s="14">
        <v>2026</v>
      </c>
    </row>
    <row r="74" spans="1:32" ht="45.6" customHeight="1" x14ac:dyDescent="0.25">
      <c r="A74" s="62"/>
      <c r="B74" s="62"/>
      <c r="C74" s="62"/>
      <c r="D74" s="62" t="s">
        <v>23</v>
      </c>
      <c r="E74" s="62" t="s">
        <v>33</v>
      </c>
      <c r="F74" s="62" t="s">
        <v>23</v>
      </c>
      <c r="G74" s="62" t="s">
        <v>32</v>
      </c>
      <c r="H74" s="62" t="s">
        <v>23</v>
      </c>
      <c r="I74" s="62" t="s">
        <v>31</v>
      </c>
      <c r="J74" s="62" t="s">
        <v>24</v>
      </c>
      <c r="K74" s="62" t="s">
        <v>23</v>
      </c>
      <c r="L74" s="62" t="s">
        <v>34</v>
      </c>
      <c r="M74" s="62" t="s">
        <v>23</v>
      </c>
      <c r="N74" s="62" t="s">
        <v>23</v>
      </c>
      <c r="O74" s="62" t="s">
        <v>23</v>
      </c>
      <c r="P74" s="62" t="s">
        <v>23</v>
      </c>
      <c r="Q74" s="62" t="s">
        <v>23</v>
      </c>
      <c r="R74" s="67" t="s">
        <v>74</v>
      </c>
      <c r="S74" s="64" t="s">
        <v>49</v>
      </c>
      <c r="T74" s="66">
        <f t="shared" ref="T74:Y74" si="20">T76+T79+T83+T87</f>
        <v>22396.600000000002</v>
      </c>
      <c r="U74" s="66">
        <f t="shared" si="20"/>
        <v>22396.600000000002</v>
      </c>
      <c r="V74" s="66">
        <f t="shared" si="20"/>
        <v>22396.600000000002</v>
      </c>
      <c r="W74" s="66">
        <f t="shared" si="20"/>
        <v>22396.600000000002</v>
      </c>
      <c r="X74" s="66">
        <f t="shared" si="20"/>
        <v>22396.600000000002</v>
      </c>
      <c r="Y74" s="66">
        <f t="shared" si="20"/>
        <v>22396.600000000002</v>
      </c>
      <c r="Z74" s="66">
        <f>Z76+Z79+Z83+Z87</f>
        <v>134379.6</v>
      </c>
      <c r="AA74" s="64">
        <v>2026</v>
      </c>
    </row>
    <row r="75" spans="1:32" ht="32.450000000000003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16" t="s">
        <v>75</v>
      </c>
      <c r="S75" s="14" t="s">
        <v>28</v>
      </c>
      <c r="T75" s="8">
        <f t="shared" ref="T75:Z75" si="21">T77+T80+T84</f>
        <v>6482.5</v>
      </c>
      <c r="U75" s="8">
        <f t="shared" si="21"/>
        <v>6482.5</v>
      </c>
      <c r="V75" s="8">
        <f t="shared" si="21"/>
        <v>6482.5</v>
      </c>
      <c r="W75" s="8">
        <f t="shared" si="21"/>
        <v>6482.5</v>
      </c>
      <c r="X75" s="8">
        <f t="shared" si="21"/>
        <v>6482.5</v>
      </c>
      <c r="Y75" s="8">
        <f t="shared" si="21"/>
        <v>6482.5</v>
      </c>
      <c r="Z75" s="5">
        <f t="shared" si="21"/>
        <v>38895</v>
      </c>
      <c r="AA75" s="14">
        <v>2026</v>
      </c>
    </row>
    <row r="76" spans="1:32" ht="45" x14ac:dyDescent="0.25">
      <c r="A76" s="62" t="s">
        <v>23</v>
      </c>
      <c r="B76" s="62" t="s">
        <v>23</v>
      </c>
      <c r="C76" s="62" t="s">
        <v>34</v>
      </c>
      <c r="D76" s="62" t="s">
        <v>23</v>
      </c>
      <c r="E76" s="62" t="s">
        <v>33</v>
      </c>
      <c r="F76" s="62" t="s">
        <v>23</v>
      </c>
      <c r="G76" s="62" t="s">
        <v>32</v>
      </c>
      <c r="H76" s="62" t="s">
        <v>23</v>
      </c>
      <c r="I76" s="62" t="s">
        <v>31</v>
      </c>
      <c r="J76" s="62" t="s">
        <v>24</v>
      </c>
      <c r="K76" s="62" t="s">
        <v>23</v>
      </c>
      <c r="L76" s="62" t="s">
        <v>34</v>
      </c>
      <c r="M76" s="62" t="s">
        <v>23</v>
      </c>
      <c r="N76" s="62" t="s">
        <v>23</v>
      </c>
      <c r="O76" s="62" t="s">
        <v>23</v>
      </c>
      <c r="P76" s="62" t="s">
        <v>23</v>
      </c>
      <c r="Q76" s="62" t="s">
        <v>23</v>
      </c>
      <c r="R76" s="63" t="s">
        <v>76</v>
      </c>
      <c r="S76" s="64" t="s">
        <v>49</v>
      </c>
      <c r="T76" s="65">
        <v>252.2</v>
      </c>
      <c r="U76" s="65">
        <v>252.2</v>
      </c>
      <c r="V76" s="65">
        <v>252.2</v>
      </c>
      <c r="W76" s="65">
        <v>252.2</v>
      </c>
      <c r="X76" s="65">
        <v>252.2</v>
      </c>
      <c r="Y76" s="65">
        <v>252.2</v>
      </c>
      <c r="Z76" s="66">
        <f t="shared" si="18"/>
        <v>1513.2</v>
      </c>
      <c r="AA76" s="64">
        <v>2026</v>
      </c>
    </row>
    <row r="77" spans="1:32" ht="29.4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16" t="s">
        <v>77</v>
      </c>
      <c r="S77" s="14" t="s">
        <v>28</v>
      </c>
      <c r="T77" s="8">
        <v>3929.1</v>
      </c>
      <c r="U77" s="8">
        <v>3929.1</v>
      </c>
      <c r="V77" s="8">
        <v>3929.1</v>
      </c>
      <c r="W77" s="8">
        <v>3929.1</v>
      </c>
      <c r="X77" s="8">
        <v>3929.1</v>
      </c>
      <c r="Y77" s="8">
        <v>3929.1</v>
      </c>
      <c r="Z77" s="5">
        <f>T77+U77+V77+W77+X77+Y77</f>
        <v>23574.6</v>
      </c>
      <c r="AA77" s="14">
        <v>2026</v>
      </c>
    </row>
    <row r="78" spans="1:32" ht="30.6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16" t="s">
        <v>78</v>
      </c>
      <c r="S78" s="14" t="s">
        <v>47</v>
      </c>
      <c r="T78" s="20">
        <v>2</v>
      </c>
      <c r="U78" s="20">
        <v>2</v>
      </c>
      <c r="V78" s="20">
        <v>2</v>
      </c>
      <c r="W78" s="20">
        <v>2</v>
      </c>
      <c r="X78" s="20">
        <v>2</v>
      </c>
      <c r="Y78" s="20">
        <v>2</v>
      </c>
      <c r="Z78" s="6">
        <f t="shared" si="18"/>
        <v>12</v>
      </c>
      <c r="AA78" s="14">
        <v>2026</v>
      </c>
    </row>
    <row r="79" spans="1:32" ht="45" x14ac:dyDescent="0.25">
      <c r="A79" s="62" t="s">
        <v>23</v>
      </c>
      <c r="B79" s="62" t="s">
        <v>23</v>
      </c>
      <c r="C79" s="62" t="s">
        <v>33</v>
      </c>
      <c r="D79" s="62" t="s">
        <v>23</v>
      </c>
      <c r="E79" s="62" t="s">
        <v>33</v>
      </c>
      <c r="F79" s="62" t="s">
        <v>23</v>
      </c>
      <c r="G79" s="62" t="s">
        <v>32</v>
      </c>
      <c r="H79" s="62" t="s">
        <v>23</v>
      </c>
      <c r="I79" s="62" t="s">
        <v>31</v>
      </c>
      <c r="J79" s="62" t="s">
        <v>24</v>
      </c>
      <c r="K79" s="62" t="s">
        <v>23</v>
      </c>
      <c r="L79" s="62" t="s">
        <v>34</v>
      </c>
      <c r="M79" s="62" t="s">
        <v>23</v>
      </c>
      <c r="N79" s="62" t="s">
        <v>23</v>
      </c>
      <c r="O79" s="62" t="s">
        <v>23</v>
      </c>
      <c r="P79" s="62" t="s">
        <v>23</v>
      </c>
      <c r="Q79" s="62" t="s">
        <v>23</v>
      </c>
      <c r="R79" s="63" t="s">
        <v>76</v>
      </c>
      <c r="S79" s="64" t="s">
        <v>49</v>
      </c>
      <c r="T79" s="65">
        <v>150</v>
      </c>
      <c r="U79" s="65">
        <v>150</v>
      </c>
      <c r="V79" s="65">
        <v>150</v>
      </c>
      <c r="W79" s="65">
        <v>150</v>
      </c>
      <c r="X79" s="65">
        <v>150</v>
      </c>
      <c r="Y79" s="65">
        <v>150</v>
      </c>
      <c r="Z79" s="66">
        <f t="shared" si="18"/>
        <v>900</v>
      </c>
      <c r="AA79" s="64">
        <v>2026</v>
      </c>
      <c r="AB79" s="80"/>
    </row>
    <row r="80" spans="1:32" ht="30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16" t="s">
        <v>79</v>
      </c>
      <c r="S80" s="14" t="s">
        <v>28</v>
      </c>
      <c r="T80" s="8">
        <v>867.4</v>
      </c>
      <c r="U80" s="8">
        <v>867.4</v>
      </c>
      <c r="V80" s="8">
        <v>867.4</v>
      </c>
      <c r="W80" s="8">
        <v>867.4</v>
      </c>
      <c r="X80" s="8">
        <v>867.4</v>
      </c>
      <c r="Y80" s="8">
        <v>867.4</v>
      </c>
      <c r="Z80" s="5">
        <f t="shared" si="18"/>
        <v>5204.3999999999996</v>
      </c>
      <c r="AA80" s="14">
        <v>2026</v>
      </c>
    </row>
    <row r="81" spans="1:32" ht="30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16" t="s">
        <v>80</v>
      </c>
      <c r="S81" s="14" t="s">
        <v>12</v>
      </c>
      <c r="T81" s="8">
        <v>347</v>
      </c>
      <c r="U81" s="8">
        <v>347</v>
      </c>
      <c r="V81" s="8">
        <v>347</v>
      </c>
      <c r="W81" s="8">
        <v>347</v>
      </c>
      <c r="X81" s="8">
        <v>347</v>
      </c>
      <c r="Y81" s="8">
        <v>347</v>
      </c>
      <c r="Z81" s="5">
        <f t="shared" si="18"/>
        <v>2082</v>
      </c>
      <c r="AA81" s="14">
        <v>2026</v>
      </c>
    </row>
    <row r="82" spans="1:32" ht="30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16" t="s">
        <v>132</v>
      </c>
      <c r="S82" s="14" t="s">
        <v>47</v>
      </c>
      <c r="T82" s="20">
        <v>2</v>
      </c>
      <c r="U82" s="20">
        <v>2</v>
      </c>
      <c r="V82" s="20">
        <v>2</v>
      </c>
      <c r="W82" s="20">
        <v>2</v>
      </c>
      <c r="X82" s="20">
        <v>2</v>
      </c>
      <c r="Y82" s="20">
        <v>2</v>
      </c>
      <c r="Z82" s="6">
        <f t="shared" si="18"/>
        <v>12</v>
      </c>
      <c r="AA82" s="14">
        <v>2026</v>
      </c>
    </row>
    <row r="83" spans="1:32" ht="45" x14ac:dyDescent="0.25">
      <c r="A83" s="62" t="s">
        <v>23</v>
      </c>
      <c r="B83" s="62" t="s">
        <v>23</v>
      </c>
      <c r="C83" s="62" t="s">
        <v>30</v>
      </c>
      <c r="D83" s="62" t="s">
        <v>23</v>
      </c>
      <c r="E83" s="62" t="s">
        <v>33</v>
      </c>
      <c r="F83" s="62" t="s">
        <v>23</v>
      </c>
      <c r="G83" s="62" t="s">
        <v>32</v>
      </c>
      <c r="H83" s="62" t="s">
        <v>23</v>
      </c>
      <c r="I83" s="62" t="s">
        <v>31</v>
      </c>
      <c r="J83" s="62" t="s">
        <v>24</v>
      </c>
      <c r="K83" s="62" t="s">
        <v>23</v>
      </c>
      <c r="L83" s="62" t="s">
        <v>34</v>
      </c>
      <c r="M83" s="62" t="s">
        <v>23</v>
      </c>
      <c r="N83" s="62" t="s">
        <v>23</v>
      </c>
      <c r="O83" s="62" t="s">
        <v>23</v>
      </c>
      <c r="P83" s="62" t="s">
        <v>23</v>
      </c>
      <c r="Q83" s="62" t="s">
        <v>23</v>
      </c>
      <c r="R83" s="63" t="s">
        <v>76</v>
      </c>
      <c r="S83" s="64" t="s">
        <v>49</v>
      </c>
      <c r="T83" s="65">
        <v>200</v>
      </c>
      <c r="U83" s="65">
        <v>200</v>
      </c>
      <c r="V83" s="65">
        <v>200</v>
      </c>
      <c r="W83" s="65">
        <v>200</v>
      </c>
      <c r="X83" s="65">
        <v>200</v>
      </c>
      <c r="Y83" s="65">
        <v>200</v>
      </c>
      <c r="Z83" s="66">
        <f t="shared" si="18"/>
        <v>1200</v>
      </c>
      <c r="AA83" s="64">
        <v>2026</v>
      </c>
    </row>
    <row r="84" spans="1:32" ht="30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16" t="s">
        <v>133</v>
      </c>
      <c r="S84" s="14" t="s">
        <v>28</v>
      </c>
      <c r="T84" s="8">
        <v>1686</v>
      </c>
      <c r="U84" s="8">
        <v>1686</v>
      </c>
      <c r="V84" s="8">
        <v>1686</v>
      </c>
      <c r="W84" s="8">
        <v>1686</v>
      </c>
      <c r="X84" s="8">
        <v>1686</v>
      </c>
      <c r="Y84" s="8">
        <v>1686</v>
      </c>
      <c r="Z84" s="5">
        <f t="shared" si="18"/>
        <v>10116</v>
      </c>
      <c r="AA84" s="14">
        <v>2026</v>
      </c>
    </row>
    <row r="85" spans="1:32" ht="30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16" t="s">
        <v>134</v>
      </c>
      <c r="S85" s="14" t="s">
        <v>28</v>
      </c>
      <c r="T85" s="8">
        <v>270</v>
      </c>
      <c r="U85" s="8">
        <v>270</v>
      </c>
      <c r="V85" s="8">
        <v>270</v>
      </c>
      <c r="W85" s="8">
        <v>270</v>
      </c>
      <c r="X85" s="8">
        <v>270</v>
      </c>
      <c r="Y85" s="8">
        <v>270</v>
      </c>
      <c r="Z85" s="5">
        <f t="shared" si="18"/>
        <v>1620</v>
      </c>
      <c r="AA85" s="14">
        <v>2026</v>
      </c>
    </row>
    <row r="86" spans="1:32" ht="30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16" t="s">
        <v>135</v>
      </c>
      <c r="S86" s="14" t="s">
        <v>47</v>
      </c>
      <c r="T86" s="20">
        <v>2</v>
      </c>
      <c r="U86" s="20">
        <v>2</v>
      </c>
      <c r="V86" s="20">
        <v>2</v>
      </c>
      <c r="W86" s="20">
        <v>2</v>
      </c>
      <c r="X86" s="20">
        <v>2</v>
      </c>
      <c r="Y86" s="20">
        <v>2</v>
      </c>
      <c r="Z86" s="6">
        <f t="shared" ref="Z86" si="22">T86+U86+V86+W86+X86+Y86</f>
        <v>12</v>
      </c>
      <c r="AA86" s="14">
        <v>2026</v>
      </c>
    </row>
    <row r="87" spans="1:32" ht="45" x14ac:dyDescent="0.25">
      <c r="A87" s="62" t="s">
        <v>23</v>
      </c>
      <c r="B87" s="62" t="s">
        <v>24</v>
      </c>
      <c r="C87" s="62" t="s">
        <v>25</v>
      </c>
      <c r="D87" s="62" t="s">
        <v>23</v>
      </c>
      <c r="E87" s="62" t="s">
        <v>33</v>
      </c>
      <c r="F87" s="62" t="s">
        <v>23</v>
      </c>
      <c r="G87" s="62" t="s">
        <v>32</v>
      </c>
      <c r="H87" s="62" t="s">
        <v>23</v>
      </c>
      <c r="I87" s="62" t="s">
        <v>31</v>
      </c>
      <c r="J87" s="62" t="s">
        <v>24</v>
      </c>
      <c r="K87" s="62" t="s">
        <v>23</v>
      </c>
      <c r="L87" s="62" t="s">
        <v>34</v>
      </c>
      <c r="M87" s="62" t="s">
        <v>23</v>
      </c>
      <c r="N87" s="62" t="s">
        <v>23</v>
      </c>
      <c r="O87" s="62" t="s">
        <v>23</v>
      </c>
      <c r="P87" s="62" t="s">
        <v>23</v>
      </c>
      <c r="Q87" s="62" t="s">
        <v>23</v>
      </c>
      <c r="R87" s="63" t="s">
        <v>76</v>
      </c>
      <c r="S87" s="64" t="s">
        <v>49</v>
      </c>
      <c r="T87" s="65">
        <v>21794.400000000001</v>
      </c>
      <c r="U87" s="65">
        <v>21794.400000000001</v>
      </c>
      <c r="V87" s="65">
        <v>21794.400000000001</v>
      </c>
      <c r="W87" s="65">
        <v>21794.400000000001</v>
      </c>
      <c r="X87" s="65">
        <v>21794.400000000001</v>
      </c>
      <c r="Y87" s="65">
        <v>21794.400000000001</v>
      </c>
      <c r="Z87" s="66">
        <f t="shared" si="18"/>
        <v>130766.39999999999</v>
      </c>
      <c r="AA87" s="64">
        <v>2026</v>
      </c>
    </row>
    <row r="88" spans="1:32" s="1" customFormat="1" ht="45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16" t="s">
        <v>136</v>
      </c>
      <c r="S88" s="14" t="s">
        <v>54</v>
      </c>
      <c r="T88" s="8">
        <v>2987.6</v>
      </c>
      <c r="U88" s="8">
        <v>2987.6</v>
      </c>
      <c r="V88" s="8">
        <v>2987.6</v>
      </c>
      <c r="W88" s="8">
        <v>2987.6</v>
      </c>
      <c r="X88" s="8">
        <v>2987.6</v>
      </c>
      <c r="Y88" s="8">
        <v>2987.6</v>
      </c>
      <c r="Z88" s="5">
        <f>(T88+U88+V88+W88+X88+Y88)</f>
        <v>17925.599999999999</v>
      </c>
      <c r="AA88" s="14">
        <v>2026</v>
      </c>
      <c r="AB88" s="44"/>
      <c r="AC88" s="44"/>
      <c r="AD88" s="44"/>
    </row>
    <row r="89" spans="1:32" ht="45" x14ac:dyDescent="0.25">
      <c r="A89" s="62" t="s">
        <v>23</v>
      </c>
      <c r="B89" s="62" t="s">
        <v>24</v>
      </c>
      <c r="C89" s="62" t="s">
        <v>25</v>
      </c>
      <c r="D89" s="62" t="s">
        <v>23</v>
      </c>
      <c r="E89" s="62" t="s">
        <v>33</v>
      </c>
      <c r="F89" s="62" t="s">
        <v>23</v>
      </c>
      <c r="G89" s="62" t="s">
        <v>32</v>
      </c>
      <c r="H89" s="62" t="s">
        <v>23</v>
      </c>
      <c r="I89" s="62" t="s">
        <v>31</v>
      </c>
      <c r="J89" s="62" t="s">
        <v>24</v>
      </c>
      <c r="K89" s="62" t="s">
        <v>23</v>
      </c>
      <c r="L89" s="62" t="s">
        <v>34</v>
      </c>
      <c r="M89" s="62" t="s">
        <v>23</v>
      </c>
      <c r="N89" s="62" t="s">
        <v>23</v>
      </c>
      <c r="O89" s="62" t="s">
        <v>23</v>
      </c>
      <c r="P89" s="62" t="s">
        <v>23</v>
      </c>
      <c r="Q89" s="62" t="s">
        <v>23</v>
      </c>
      <c r="R89" s="63" t="s">
        <v>166</v>
      </c>
      <c r="S89" s="64" t="s">
        <v>49</v>
      </c>
      <c r="T89" s="65">
        <v>350</v>
      </c>
      <c r="U89" s="65">
        <v>350</v>
      </c>
      <c r="V89" s="65">
        <v>350</v>
      </c>
      <c r="W89" s="65">
        <v>350</v>
      </c>
      <c r="X89" s="65">
        <v>350</v>
      </c>
      <c r="Y89" s="65">
        <v>350</v>
      </c>
      <c r="Z89" s="66">
        <f t="shared" si="18"/>
        <v>2100</v>
      </c>
      <c r="AA89" s="64">
        <v>2026</v>
      </c>
    </row>
    <row r="90" spans="1:32" s="21" customFormat="1" ht="45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16" t="s">
        <v>167</v>
      </c>
      <c r="S90" s="14" t="s">
        <v>47</v>
      </c>
      <c r="T90" s="17">
        <v>15</v>
      </c>
      <c r="U90" s="17">
        <v>15</v>
      </c>
      <c r="V90" s="17">
        <v>15</v>
      </c>
      <c r="W90" s="17">
        <v>15</v>
      </c>
      <c r="X90" s="17">
        <v>15</v>
      </c>
      <c r="Y90" s="17">
        <v>15</v>
      </c>
      <c r="Z90" s="6">
        <f t="shared" si="18"/>
        <v>90</v>
      </c>
      <c r="AA90" s="14">
        <v>2026</v>
      </c>
      <c r="AB90" s="44"/>
      <c r="AC90" s="44"/>
      <c r="AD90" s="44"/>
      <c r="AE90" s="1"/>
      <c r="AF90" s="1"/>
    </row>
    <row r="91" spans="1:32" s="21" customFormat="1" ht="30" x14ac:dyDescent="0.25">
      <c r="A91" s="62" t="s">
        <v>23</v>
      </c>
      <c r="B91" s="62" t="s">
        <v>24</v>
      </c>
      <c r="C91" s="62" t="s">
        <v>25</v>
      </c>
      <c r="D91" s="62" t="s">
        <v>23</v>
      </c>
      <c r="E91" s="62" t="s">
        <v>33</v>
      </c>
      <c r="F91" s="62" t="s">
        <v>23</v>
      </c>
      <c r="G91" s="62" t="s">
        <v>32</v>
      </c>
      <c r="H91" s="62" t="s">
        <v>23</v>
      </c>
      <c r="I91" s="62" t="s">
        <v>31</v>
      </c>
      <c r="J91" s="62" t="s">
        <v>24</v>
      </c>
      <c r="K91" s="62" t="s">
        <v>23</v>
      </c>
      <c r="L91" s="62" t="s">
        <v>34</v>
      </c>
      <c r="M91" s="62" t="s">
        <v>23</v>
      </c>
      <c r="N91" s="62" t="s">
        <v>23</v>
      </c>
      <c r="O91" s="62" t="s">
        <v>23</v>
      </c>
      <c r="P91" s="62" t="s">
        <v>23</v>
      </c>
      <c r="Q91" s="62" t="s">
        <v>23</v>
      </c>
      <c r="R91" s="63" t="s">
        <v>112</v>
      </c>
      <c r="S91" s="64" t="s">
        <v>49</v>
      </c>
      <c r="T91" s="65">
        <v>350</v>
      </c>
      <c r="U91" s="65">
        <v>350</v>
      </c>
      <c r="V91" s="65">
        <v>350</v>
      </c>
      <c r="W91" s="65">
        <v>350</v>
      </c>
      <c r="X91" s="65">
        <v>350</v>
      </c>
      <c r="Y91" s="65">
        <v>350</v>
      </c>
      <c r="Z91" s="66">
        <f t="shared" ref="Z91" si="23">T91+U91+V91+W91+X91+Y91</f>
        <v>2100</v>
      </c>
      <c r="AA91" s="64">
        <v>2026</v>
      </c>
      <c r="AB91" s="44"/>
      <c r="AC91" s="44"/>
      <c r="AD91" s="44"/>
      <c r="AE91" s="1"/>
      <c r="AF91" s="1"/>
    </row>
    <row r="92" spans="1:32" s="1" customFormat="1" ht="30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16" t="s">
        <v>152</v>
      </c>
      <c r="S92" s="14" t="s">
        <v>46</v>
      </c>
      <c r="T92" s="17">
        <v>5</v>
      </c>
      <c r="U92" s="17">
        <v>5</v>
      </c>
      <c r="V92" s="17">
        <v>5</v>
      </c>
      <c r="W92" s="17">
        <v>5</v>
      </c>
      <c r="X92" s="17">
        <v>5</v>
      </c>
      <c r="Y92" s="17">
        <v>5</v>
      </c>
      <c r="Z92" s="6">
        <f t="shared" ref="Z92" si="24">T92+U92+V92+W92+X92+Y92</f>
        <v>30</v>
      </c>
      <c r="AA92" s="14">
        <v>2026</v>
      </c>
      <c r="AB92" s="44"/>
      <c r="AC92" s="44"/>
      <c r="AD92" s="44"/>
    </row>
    <row r="93" spans="1:32" s="1" customFormat="1" ht="30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16" t="s">
        <v>153</v>
      </c>
      <c r="S93" s="14" t="s">
        <v>46</v>
      </c>
      <c r="T93" s="17">
        <v>5</v>
      </c>
      <c r="U93" s="17">
        <v>5</v>
      </c>
      <c r="V93" s="17">
        <v>5</v>
      </c>
      <c r="W93" s="17">
        <v>5</v>
      </c>
      <c r="X93" s="17">
        <v>5</v>
      </c>
      <c r="Y93" s="17">
        <v>5</v>
      </c>
      <c r="Z93" s="6">
        <f t="shared" ref="Z93" si="25">T93+U93+V93+W93+X93+Y93</f>
        <v>30</v>
      </c>
      <c r="AA93" s="14">
        <v>2026</v>
      </c>
      <c r="AB93" s="44"/>
      <c r="AC93" s="44"/>
      <c r="AD93" s="44"/>
    </row>
    <row r="94" spans="1:32" s="21" customFormat="1" ht="45" x14ac:dyDescent="0.25">
      <c r="A94" s="62" t="s">
        <v>23</v>
      </c>
      <c r="B94" s="62" t="s">
        <v>24</v>
      </c>
      <c r="C94" s="62" t="s">
        <v>25</v>
      </c>
      <c r="D94" s="62" t="s">
        <v>23</v>
      </c>
      <c r="E94" s="62" t="s">
        <v>33</v>
      </c>
      <c r="F94" s="62" t="s">
        <v>23</v>
      </c>
      <c r="G94" s="62" t="s">
        <v>32</v>
      </c>
      <c r="H94" s="62" t="s">
        <v>23</v>
      </c>
      <c r="I94" s="62" t="s">
        <v>31</v>
      </c>
      <c r="J94" s="62" t="s">
        <v>24</v>
      </c>
      <c r="K94" s="62" t="s">
        <v>23</v>
      </c>
      <c r="L94" s="62" t="s">
        <v>34</v>
      </c>
      <c r="M94" s="62" t="s">
        <v>24</v>
      </c>
      <c r="N94" s="62" t="s">
        <v>23</v>
      </c>
      <c r="O94" s="62" t="s">
        <v>39</v>
      </c>
      <c r="P94" s="62" t="s">
        <v>24</v>
      </c>
      <c r="Q94" s="62" t="s">
        <v>121</v>
      </c>
      <c r="R94" s="63" t="s">
        <v>145</v>
      </c>
      <c r="S94" s="64" t="s">
        <v>49</v>
      </c>
      <c r="T94" s="65">
        <v>250</v>
      </c>
      <c r="U94" s="65">
        <v>250</v>
      </c>
      <c r="V94" s="65">
        <v>250</v>
      </c>
      <c r="W94" s="65">
        <v>250</v>
      </c>
      <c r="X94" s="65">
        <v>250</v>
      </c>
      <c r="Y94" s="65">
        <v>250</v>
      </c>
      <c r="Z94" s="66">
        <f t="shared" ref="Z94" si="26">T94+U94+V94+W94+X94+Y94</f>
        <v>1500</v>
      </c>
      <c r="AA94" s="64">
        <v>2026</v>
      </c>
      <c r="AB94" s="44"/>
      <c r="AC94" s="44"/>
      <c r="AD94" s="44"/>
      <c r="AE94" s="1"/>
      <c r="AF94" s="1"/>
    </row>
    <row r="95" spans="1:32" s="21" customFormat="1" ht="30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16" t="s">
        <v>126</v>
      </c>
      <c r="S95" s="14" t="s">
        <v>46</v>
      </c>
      <c r="T95" s="17">
        <v>2</v>
      </c>
      <c r="U95" s="17">
        <v>2</v>
      </c>
      <c r="V95" s="17">
        <v>2</v>
      </c>
      <c r="W95" s="17">
        <v>2</v>
      </c>
      <c r="X95" s="17">
        <v>2</v>
      </c>
      <c r="Y95" s="17">
        <v>2</v>
      </c>
      <c r="Z95" s="6">
        <f t="shared" ref="Z95:Z96" si="27">T95+U95+V95+W95+X95+Y95</f>
        <v>12</v>
      </c>
      <c r="AA95" s="14">
        <v>2026</v>
      </c>
      <c r="AB95" s="44"/>
      <c r="AC95" s="44"/>
      <c r="AD95" s="44"/>
      <c r="AE95" s="1"/>
      <c r="AF95" s="1"/>
    </row>
    <row r="96" spans="1:32" s="21" customFormat="1" ht="75" hidden="1" x14ac:dyDescent="0.25">
      <c r="A96" s="62" t="s">
        <v>23</v>
      </c>
      <c r="B96" s="62" t="s">
        <v>24</v>
      </c>
      <c r="C96" s="62" t="s">
        <v>25</v>
      </c>
      <c r="D96" s="62" t="s">
        <v>23</v>
      </c>
      <c r="E96" s="62" t="s">
        <v>33</v>
      </c>
      <c r="F96" s="62" t="s">
        <v>23</v>
      </c>
      <c r="G96" s="62" t="s">
        <v>32</v>
      </c>
      <c r="H96" s="62" t="s">
        <v>39</v>
      </c>
      <c r="I96" s="62" t="s">
        <v>23</v>
      </c>
      <c r="J96" s="62" t="s">
        <v>34</v>
      </c>
      <c r="K96" s="62" t="s">
        <v>35</v>
      </c>
      <c r="L96" s="62" t="s">
        <v>23</v>
      </c>
      <c r="M96" s="62" t="s">
        <v>23</v>
      </c>
      <c r="N96" s="62" t="s">
        <v>23</v>
      </c>
      <c r="O96" s="62" t="s">
        <v>23</v>
      </c>
      <c r="P96" s="62" t="s">
        <v>23</v>
      </c>
      <c r="Q96" s="62" t="s">
        <v>23</v>
      </c>
      <c r="R96" s="63" t="s">
        <v>125</v>
      </c>
      <c r="S96" s="64" t="s">
        <v>49</v>
      </c>
      <c r="T96" s="96"/>
      <c r="U96" s="66"/>
      <c r="V96" s="66"/>
      <c r="W96" s="65"/>
      <c r="X96" s="65"/>
      <c r="Y96" s="65"/>
      <c r="Z96" s="66">
        <f t="shared" si="27"/>
        <v>0</v>
      </c>
      <c r="AA96" s="64">
        <v>2026</v>
      </c>
      <c r="AB96" s="44"/>
      <c r="AC96" s="44"/>
      <c r="AD96" s="44"/>
      <c r="AE96" s="1"/>
      <c r="AF96" s="1"/>
    </row>
    <row r="97" spans="1:32" s="21" customFormat="1" ht="30" hidden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6" t="s">
        <v>83</v>
      </c>
      <c r="S97" s="14" t="s">
        <v>10</v>
      </c>
      <c r="T97" s="95"/>
      <c r="U97" s="20"/>
      <c r="V97" s="20">
        <v>100</v>
      </c>
      <c r="W97" s="20"/>
      <c r="X97" s="20"/>
      <c r="Y97" s="20"/>
      <c r="Z97" s="6">
        <v>100</v>
      </c>
      <c r="AA97" s="14">
        <v>2026</v>
      </c>
      <c r="AB97" s="44"/>
      <c r="AC97" s="44"/>
      <c r="AD97" s="44"/>
      <c r="AE97" s="1"/>
      <c r="AF97" s="1"/>
    </row>
    <row r="98" spans="1:32" ht="31.9" customHeight="1" x14ac:dyDescent="0.25">
      <c r="A98" s="54"/>
      <c r="B98" s="54"/>
      <c r="C98" s="54"/>
      <c r="D98" s="54" t="s">
        <v>23</v>
      </c>
      <c r="E98" s="54" t="s">
        <v>33</v>
      </c>
      <c r="F98" s="54" t="s">
        <v>23</v>
      </c>
      <c r="G98" s="54" t="s">
        <v>31</v>
      </c>
      <c r="H98" s="54" t="s">
        <v>23</v>
      </c>
      <c r="I98" s="54" t="s">
        <v>31</v>
      </c>
      <c r="J98" s="54" t="s">
        <v>25</v>
      </c>
      <c r="K98" s="54" t="s">
        <v>23</v>
      </c>
      <c r="L98" s="54" t="s">
        <v>23</v>
      </c>
      <c r="M98" s="54" t="s">
        <v>23</v>
      </c>
      <c r="N98" s="54" t="s">
        <v>23</v>
      </c>
      <c r="O98" s="54" t="s">
        <v>23</v>
      </c>
      <c r="P98" s="54" t="s">
        <v>23</v>
      </c>
      <c r="Q98" s="54" t="s">
        <v>23</v>
      </c>
      <c r="R98" s="55" t="s">
        <v>81</v>
      </c>
      <c r="S98" s="7" t="s">
        <v>49</v>
      </c>
      <c r="T98" s="3">
        <f t="shared" ref="T98:Z98" si="28">T99</f>
        <v>96160</v>
      </c>
      <c r="U98" s="3">
        <f t="shared" si="28"/>
        <v>96160</v>
      </c>
      <c r="V98" s="3">
        <f t="shared" si="28"/>
        <v>96160</v>
      </c>
      <c r="W98" s="3">
        <f t="shared" si="28"/>
        <v>96160</v>
      </c>
      <c r="X98" s="3">
        <f t="shared" si="28"/>
        <v>96160</v>
      </c>
      <c r="Y98" s="3">
        <f t="shared" si="28"/>
        <v>96160</v>
      </c>
      <c r="Z98" s="3">
        <f t="shared" si="28"/>
        <v>576960</v>
      </c>
      <c r="AA98" s="7">
        <v>2026</v>
      </c>
    </row>
    <row r="99" spans="1:32" ht="42.75" x14ac:dyDescent="0.25">
      <c r="A99" s="19"/>
      <c r="B99" s="19"/>
      <c r="C99" s="19"/>
      <c r="D99" s="19">
        <v>0</v>
      </c>
      <c r="E99" s="19">
        <v>4</v>
      </c>
      <c r="F99" s="19">
        <v>0</v>
      </c>
      <c r="G99" s="19">
        <v>8</v>
      </c>
      <c r="H99" s="19">
        <v>0</v>
      </c>
      <c r="I99" s="56" t="s">
        <v>31</v>
      </c>
      <c r="J99" s="56" t="s">
        <v>25</v>
      </c>
      <c r="K99" s="56" t="s">
        <v>23</v>
      </c>
      <c r="L99" s="56" t="s">
        <v>24</v>
      </c>
      <c r="M99" s="56" t="s">
        <v>23</v>
      </c>
      <c r="N99" s="56" t="s">
        <v>23</v>
      </c>
      <c r="O99" s="56" t="s">
        <v>23</v>
      </c>
      <c r="P99" s="56" t="s">
        <v>23</v>
      </c>
      <c r="Q99" s="56" t="s">
        <v>23</v>
      </c>
      <c r="R99" s="57" t="s">
        <v>29</v>
      </c>
      <c r="S99" s="27" t="s">
        <v>49</v>
      </c>
      <c r="T99" s="15">
        <f>T101</f>
        <v>96160</v>
      </c>
      <c r="U99" s="15">
        <f t="shared" ref="U99:Y99" si="29">U101</f>
        <v>96160</v>
      </c>
      <c r="V99" s="15">
        <f t="shared" si="29"/>
        <v>96160</v>
      </c>
      <c r="W99" s="15">
        <f t="shared" si="29"/>
        <v>96160</v>
      </c>
      <c r="X99" s="15">
        <f t="shared" si="29"/>
        <v>96160</v>
      </c>
      <c r="Y99" s="15">
        <f t="shared" si="29"/>
        <v>96160</v>
      </c>
      <c r="Z99" s="15">
        <f>Z101</f>
        <v>576960</v>
      </c>
      <c r="AA99" s="27">
        <v>2026</v>
      </c>
    </row>
    <row r="100" spans="1:32" s="21" customFormat="1" ht="4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6" t="s">
        <v>82</v>
      </c>
      <c r="S100" s="14" t="s">
        <v>51</v>
      </c>
      <c r="T100" s="8">
        <v>24125</v>
      </c>
      <c r="U100" s="8">
        <v>24170</v>
      </c>
      <c r="V100" s="8">
        <v>24200</v>
      </c>
      <c r="W100" s="8">
        <v>24300</v>
      </c>
      <c r="X100" s="8">
        <v>24300</v>
      </c>
      <c r="Y100" s="8">
        <v>24300</v>
      </c>
      <c r="Z100" s="5">
        <f>T100+U100+V100+W100+X100+Y100</f>
        <v>145395</v>
      </c>
      <c r="AA100" s="14">
        <v>2026</v>
      </c>
      <c r="AB100" s="44"/>
      <c r="AC100" s="44"/>
      <c r="AD100" s="44"/>
      <c r="AE100" s="1"/>
      <c r="AF100" s="1"/>
    </row>
    <row r="101" spans="1:32" s="21" customFormat="1" ht="75" x14ac:dyDescent="0.25">
      <c r="A101" s="62" t="s">
        <v>23</v>
      </c>
      <c r="B101" s="62" t="s">
        <v>24</v>
      </c>
      <c r="C101" s="62" t="s">
        <v>25</v>
      </c>
      <c r="D101" s="62" t="s">
        <v>23</v>
      </c>
      <c r="E101" s="62" t="s">
        <v>33</v>
      </c>
      <c r="F101" s="62" t="s">
        <v>23</v>
      </c>
      <c r="G101" s="62" t="s">
        <v>31</v>
      </c>
      <c r="H101" s="62" t="s">
        <v>23</v>
      </c>
      <c r="I101" s="62" t="s">
        <v>31</v>
      </c>
      <c r="J101" s="62" t="s">
        <v>25</v>
      </c>
      <c r="K101" s="62" t="s">
        <v>23</v>
      </c>
      <c r="L101" s="62" t="s">
        <v>24</v>
      </c>
      <c r="M101" s="62" t="s">
        <v>23</v>
      </c>
      <c r="N101" s="62" t="s">
        <v>23</v>
      </c>
      <c r="O101" s="62" t="s">
        <v>23</v>
      </c>
      <c r="P101" s="62" t="s">
        <v>23</v>
      </c>
      <c r="Q101" s="62" t="s">
        <v>23</v>
      </c>
      <c r="R101" s="63" t="s">
        <v>138</v>
      </c>
      <c r="S101" s="64" t="s">
        <v>49</v>
      </c>
      <c r="T101" s="65">
        <f t="shared" ref="T101:X101" si="30">110160-14000</f>
        <v>96160</v>
      </c>
      <c r="U101" s="65">
        <f t="shared" si="30"/>
        <v>96160</v>
      </c>
      <c r="V101" s="65">
        <f t="shared" si="30"/>
        <v>96160</v>
      </c>
      <c r="W101" s="65">
        <f t="shared" si="30"/>
        <v>96160</v>
      </c>
      <c r="X101" s="65">
        <f t="shared" si="30"/>
        <v>96160</v>
      </c>
      <c r="Y101" s="65">
        <f>110160-14000</f>
        <v>96160</v>
      </c>
      <c r="Z101" s="66">
        <f t="shared" ref="Z101" si="31">T101+U101+V101+W101+X101+Y101</f>
        <v>576960</v>
      </c>
      <c r="AA101" s="64">
        <v>2026</v>
      </c>
      <c r="AB101" s="44"/>
      <c r="AC101" s="44"/>
      <c r="AD101" s="44"/>
      <c r="AE101" s="1"/>
      <c r="AF101" s="1"/>
    </row>
    <row r="102" spans="1:32" s="21" customFormat="1" ht="30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6" t="s">
        <v>83</v>
      </c>
      <c r="S102" s="14" t="s">
        <v>10</v>
      </c>
      <c r="T102" s="20">
        <v>100</v>
      </c>
      <c r="U102" s="20">
        <v>100</v>
      </c>
      <c r="V102" s="20">
        <v>100</v>
      </c>
      <c r="W102" s="20">
        <v>100</v>
      </c>
      <c r="X102" s="20">
        <v>100</v>
      </c>
      <c r="Y102" s="20">
        <v>100</v>
      </c>
      <c r="Z102" s="6">
        <v>100</v>
      </c>
      <c r="AA102" s="14">
        <v>2026</v>
      </c>
      <c r="AB102" s="44"/>
      <c r="AC102" s="44"/>
      <c r="AD102" s="44"/>
      <c r="AE102" s="1"/>
      <c r="AF102" s="1"/>
    </row>
    <row r="103" spans="1:32" ht="44.25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 t="s">
        <v>148</v>
      </c>
      <c r="S103" s="64" t="s">
        <v>43</v>
      </c>
      <c r="T103" s="68">
        <v>1</v>
      </c>
      <c r="U103" s="68">
        <v>1</v>
      </c>
      <c r="V103" s="68">
        <v>1</v>
      </c>
      <c r="W103" s="68">
        <v>1</v>
      </c>
      <c r="X103" s="68">
        <v>1</v>
      </c>
      <c r="Y103" s="68">
        <v>1</v>
      </c>
      <c r="Z103" s="68">
        <v>1</v>
      </c>
      <c r="AA103" s="64">
        <v>2026</v>
      </c>
    </row>
    <row r="104" spans="1:32" ht="30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16" t="s">
        <v>84</v>
      </c>
      <c r="S104" s="14" t="s">
        <v>47</v>
      </c>
      <c r="T104" s="17">
        <v>45</v>
      </c>
      <c r="U104" s="17">
        <v>45</v>
      </c>
      <c r="V104" s="17">
        <v>45</v>
      </c>
      <c r="W104" s="17">
        <v>45</v>
      </c>
      <c r="X104" s="17">
        <v>45</v>
      </c>
      <c r="Y104" s="17">
        <v>45</v>
      </c>
      <c r="Z104" s="6">
        <f>T104+U104+V104+W104+X104+Y104</f>
        <v>270</v>
      </c>
      <c r="AA104" s="14">
        <v>2026</v>
      </c>
    </row>
    <row r="105" spans="1:32" ht="88.9" customHeight="1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 t="s">
        <v>149</v>
      </c>
      <c r="S105" s="64" t="s">
        <v>43</v>
      </c>
      <c r="T105" s="68">
        <v>1</v>
      </c>
      <c r="U105" s="68">
        <v>1</v>
      </c>
      <c r="V105" s="68">
        <v>1</v>
      </c>
      <c r="W105" s="68">
        <v>1</v>
      </c>
      <c r="X105" s="68">
        <v>1</v>
      </c>
      <c r="Y105" s="68">
        <v>1</v>
      </c>
      <c r="Z105" s="68">
        <v>1</v>
      </c>
      <c r="AA105" s="64">
        <v>2026</v>
      </c>
    </row>
    <row r="106" spans="1:32" ht="59.4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16" t="s">
        <v>113</v>
      </c>
      <c r="S106" s="14" t="s">
        <v>46</v>
      </c>
      <c r="T106" s="17">
        <v>24</v>
      </c>
      <c r="U106" s="17">
        <v>24</v>
      </c>
      <c r="V106" s="17">
        <v>24</v>
      </c>
      <c r="W106" s="17">
        <v>24</v>
      </c>
      <c r="X106" s="17">
        <v>24</v>
      </c>
      <c r="Y106" s="17">
        <v>24</v>
      </c>
      <c r="Z106" s="6">
        <f>T106+U106+V106+W106+X106+Y106</f>
        <v>144</v>
      </c>
      <c r="AA106" s="14">
        <v>2026</v>
      </c>
    </row>
    <row r="107" spans="1:32" ht="45" hidden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16" t="s">
        <v>85</v>
      </c>
      <c r="S107" s="14" t="s">
        <v>46</v>
      </c>
      <c r="T107" s="17">
        <v>24</v>
      </c>
      <c r="U107" s="17">
        <v>24</v>
      </c>
      <c r="V107" s="17">
        <v>24</v>
      </c>
      <c r="W107" s="17">
        <v>24</v>
      </c>
      <c r="X107" s="17">
        <v>24</v>
      </c>
      <c r="Y107" s="17">
        <v>24</v>
      </c>
      <c r="Z107" s="6">
        <f>T107+U107+V107+W107+X107+Y107</f>
        <v>144</v>
      </c>
      <c r="AA107" s="14">
        <v>2026</v>
      </c>
    </row>
    <row r="108" spans="1:32" s="58" customFormat="1" ht="30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 t="s">
        <v>150</v>
      </c>
      <c r="S108" s="64" t="s">
        <v>43</v>
      </c>
      <c r="T108" s="68">
        <v>1</v>
      </c>
      <c r="U108" s="68">
        <v>1</v>
      </c>
      <c r="V108" s="68">
        <v>1</v>
      </c>
      <c r="W108" s="68">
        <v>1</v>
      </c>
      <c r="X108" s="68">
        <v>1</v>
      </c>
      <c r="Y108" s="68">
        <v>1</v>
      </c>
      <c r="Z108" s="68">
        <v>1</v>
      </c>
      <c r="AA108" s="64">
        <v>2026</v>
      </c>
      <c r="AB108" s="38"/>
      <c r="AC108" s="38"/>
      <c r="AD108" s="38"/>
      <c r="AE108" s="39"/>
      <c r="AF108" s="39"/>
    </row>
    <row r="109" spans="1:32" s="21" customFormat="1" ht="31.1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16" t="s">
        <v>86</v>
      </c>
      <c r="S109" s="14" t="s">
        <v>46</v>
      </c>
      <c r="T109" s="17">
        <v>4</v>
      </c>
      <c r="U109" s="17">
        <v>4</v>
      </c>
      <c r="V109" s="17">
        <v>4</v>
      </c>
      <c r="W109" s="17">
        <v>4</v>
      </c>
      <c r="X109" s="17">
        <v>4</v>
      </c>
      <c r="Y109" s="17">
        <v>4</v>
      </c>
      <c r="Z109" s="6">
        <f t="shared" ref="Z109" si="32">T109+U109+V109+W109+X109+Y109</f>
        <v>24</v>
      </c>
      <c r="AA109" s="14">
        <v>2026</v>
      </c>
      <c r="AB109" s="44"/>
      <c r="AC109" s="44"/>
      <c r="AD109" s="44"/>
      <c r="AE109" s="1"/>
      <c r="AF109" s="1"/>
    </row>
    <row r="110" spans="1:32" ht="71.25" x14ac:dyDescent="0.25">
      <c r="A110" s="19">
        <v>0</v>
      </c>
      <c r="B110" s="19">
        <v>1</v>
      </c>
      <c r="C110" s="19">
        <v>2</v>
      </c>
      <c r="D110" s="19">
        <v>0</v>
      </c>
      <c r="E110" s="19">
        <v>4</v>
      </c>
      <c r="F110" s="19">
        <v>0</v>
      </c>
      <c r="G110" s="19">
        <v>8</v>
      </c>
      <c r="H110" s="19">
        <v>0</v>
      </c>
      <c r="I110" s="56" t="s">
        <v>31</v>
      </c>
      <c r="J110" s="56" t="s">
        <v>25</v>
      </c>
      <c r="K110" s="56" t="s">
        <v>23</v>
      </c>
      <c r="L110" s="56" t="s">
        <v>25</v>
      </c>
      <c r="M110" s="56" t="s">
        <v>23</v>
      </c>
      <c r="N110" s="56" t="s">
        <v>23</v>
      </c>
      <c r="O110" s="56" t="s">
        <v>23</v>
      </c>
      <c r="P110" s="56" t="s">
        <v>23</v>
      </c>
      <c r="Q110" s="56" t="s">
        <v>23</v>
      </c>
      <c r="R110" s="57" t="s">
        <v>44</v>
      </c>
      <c r="S110" s="27" t="s">
        <v>43</v>
      </c>
      <c r="T110" s="29">
        <v>1</v>
      </c>
      <c r="U110" s="29">
        <v>1</v>
      </c>
      <c r="V110" s="29">
        <v>1</v>
      </c>
      <c r="W110" s="29">
        <v>1</v>
      </c>
      <c r="X110" s="29">
        <v>1</v>
      </c>
      <c r="Y110" s="29">
        <v>1</v>
      </c>
      <c r="Z110" s="29">
        <v>1</v>
      </c>
      <c r="AA110" s="27">
        <v>2026</v>
      </c>
    </row>
    <row r="111" spans="1:32" ht="30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16" t="s">
        <v>87</v>
      </c>
      <c r="S111" s="14" t="s">
        <v>47</v>
      </c>
      <c r="T111" s="20">
        <f t="shared" ref="T111:Y111" si="33">T116</f>
        <v>200</v>
      </c>
      <c r="U111" s="20">
        <f t="shared" si="33"/>
        <v>200</v>
      </c>
      <c r="V111" s="20">
        <f t="shared" si="33"/>
        <v>200</v>
      </c>
      <c r="W111" s="20">
        <f t="shared" si="33"/>
        <v>200</v>
      </c>
      <c r="X111" s="20">
        <f>X116</f>
        <v>200</v>
      </c>
      <c r="Y111" s="20">
        <f t="shared" si="33"/>
        <v>200</v>
      </c>
      <c r="Z111" s="6">
        <f>T111+U111+V111+W111+X111+Y111</f>
        <v>1200</v>
      </c>
      <c r="AA111" s="14">
        <v>2026</v>
      </c>
    </row>
    <row r="112" spans="1:32" ht="30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16" t="s">
        <v>88</v>
      </c>
      <c r="S112" s="14" t="s">
        <v>49</v>
      </c>
      <c r="T112" s="8">
        <f t="shared" ref="T112:X112" si="34">200*1.6</f>
        <v>320</v>
      </c>
      <c r="U112" s="8">
        <f t="shared" si="34"/>
        <v>320</v>
      </c>
      <c r="V112" s="8">
        <f t="shared" si="34"/>
        <v>320</v>
      </c>
      <c r="W112" s="8">
        <f t="shared" si="34"/>
        <v>320</v>
      </c>
      <c r="X112" s="8">
        <f t="shared" si="34"/>
        <v>320</v>
      </c>
      <c r="Y112" s="8">
        <f t="shared" ref="Y112" si="35">200*1.6</f>
        <v>320</v>
      </c>
      <c r="Z112" s="5">
        <f>T112+U112+V112+W112+X112+Y112</f>
        <v>1920</v>
      </c>
      <c r="AA112" s="14">
        <v>2026</v>
      </c>
    </row>
    <row r="113" spans="1:32" ht="59.45" customHeight="1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3" t="s">
        <v>114</v>
      </c>
      <c r="S113" s="64" t="s">
        <v>43</v>
      </c>
      <c r="T113" s="68">
        <v>1</v>
      </c>
      <c r="U113" s="68">
        <v>1</v>
      </c>
      <c r="V113" s="68">
        <v>1</v>
      </c>
      <c r="W113" s="68">
        <v>1</v>
      </c>
      <c r="X113" s="68">
        <v>1</v>
      </c>
      <c r="Y113" s="68">
        <v>1</v>
      </c>
      <c r="Z113" s="68">
        <v>1</v>
      </c>
      <c r="AA113" s="64">
        <v>2026</v>
      </c>
    </row>
    <row r="114" spans="1:32" ht="30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16" t="s">
        <v>115</v>
      </c>
      <c r="S114" s="14" t="s">
        <v>47</v>
      </c>
      <c r="T114" s="20">
        <v>125</v>
      </c>
      <c r="U114" s="20">
        <v>125</v>
      </c>
      <c r="V114" s="20">
        <v>125</v>
      </c>
      <c r="W114" s="20">
        <v>125</v>
      </c>
      <c r="X114" s="20">
        <v>125</v>
      </c>
      <c r="Y114" s="20">
        <v>125</v>
      </c>
      <c r="Z114" s="6">
        <f>T114+U114+V114+W114+X114+Y114</f>
        <v>750</v>
      </c>
      <c r="AA114" s="14">
        <v>2026</v>
      </c>
    </row>
    <row r="115" spans="1:32" ht="58.9" customHeight="1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3" t="s">
        <v>116</v>
      </c>
      <c r="S115" s="64" t="s">
        <v>43</v>
      </c>
      <c r="T115" s="68">
        <v>1</v>
      </c>
      <c r="U115" s="68">
        <v>1</v>
      </c>
      <c r="V115" s="68">
        <v>1</v>
      </c>
      <c r="W115" s="68">
        <v>1</v>
      </c>
      <c r="X115" s="68">
        <v>1</v>
      </c>
      <c r="Y115" s="68">
        <v>1</v>
      </c>
      <c r="Z115" s="68">
        <v>1</v>
      </c>
      <c r="AA115" s="64">
        <v>2026</v>
      </c>
    </row>
    <row r="116" spans="1:32" ht="46.9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16" t="s">
        <v>117</v>
      </c>
      <c r="S116" s="14" t="s">
        <v>47</v>
      </c>
      <c r="T116" s="20">
        <v>200</v>
      </c>
      <c r="U116" s="20">
        <v>200</v>
      </c>
      <c r="V116" s="20">
        <v>200</v>
      </c>
      <c r="W116" s="20">
        <v>200</v>
      </c>
      <c r="X116" s="20">
        <v>200</v>
      </c>
      <c r="Y116" s="20">
        <v>200</v>
      </c>
      <c r="Z116" s="6">
        <f>T116+U116+V116+W116+X116+Y116</f>
        <v>1200</v>
      </c>
      <c r="AA116" s="17">
        <v>2026</v>
      </c>
    </row>
    <row r="117" spans="1:32" s="21" customFormat="1" ht="45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 t="s">
        <v>118</v>
      </c>
      <c r="S117" s="64" t="s">
        <v>43</v>
      </c>
      <c r="T117" s="68">
        <v>1</v>
      </c>
      <c r="U117" s="68">
        <v>1</v>
      </c>
      <c r="V117" s="68">
        <v>1</v>
      </c>
      <c r="W117" s="68">
        <v>1</v>
      </c>
      <c r="X117" s="68">
        <v>1</v>
      </c>
      <c r="Y117" s="68">
        <v>1</v>
      </c>
      <c r="Z117" s="68">
        <v>1</v>
      </c>
      <c r="AA117" s="64">
        <v>2026</v>
      </c>
      <c r="AB117" s="44"/>
      <c r="AC117" s="44"/>
      <c r="AD117" s="44"/>
      <c r="AE117" s="1"/>
      <c r="AF117" s="1"/>
    </row>
    <row r="118" spans="1:32" s="1" customFormat="1" ht="4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16" t="s">
        <v>119</v>
      </c>
      <c r="S118" s="14" t="s">
        <v>47</v>
      </c>
      <c r="T118" s="20">
        <v>1000</v>
      </c>
      <c r="U118" s="20">
        <v>1000</v>
      </c>
      <c r="V118" s="20">
        <v>1000</v>
      </c>
      <c r="W118" s="20">
        <v>1000</v>
      </c>
      <c r="X118" s="20">
        <v>1000</v>
      </c>
      <c r="Y118" s="20">
        <v>1000</v>
      </c>
      <c r="Z118" s="6">
        <f>T118+U118+V118+W118+X118+Y118</f>
        <v>6000</v>
      </c>
      <c r="AA118" s="14">
        <v>2026</v>
      </c>
      <c r="AB118" s="44"/>
      <c r="AC118" s="44"/>
      <c r="AD118" s="44"/>
    </row>
    <row r="119" spans="1:32" s="2" customFormat="1" ht="26.25" hidden="1" customHeight="1" x14ac:dyDescent="0.25">
      <c r="A119" s="31"/>
      <c r="B119" s="31"/>
      <c r="C119" s="31"/>
      <c r="D119" s="31"/>
      <c r="E119" s="31"/>
      <c r="F119" s="31"/>
      <c r="G119" s="31"/>
      <c r="H119" s="59"/>
      <c r="I119" s="31"/>
      <c r="J119" s="31"/>
      <c r="K119" s="31"/>
      <c r="L119" s="31"/>
      <c r="M119" s="31"/>
      <c r="N119" s="31"/>
      <c r="O119" s="31"/>
      <c r="P119" s="31"/>
      <c r="Q119" s="31"/>
      <c r="R119" s="49" t="s">
        <v>8</v>
      </c>
      <c r="S119" s="30" t="s">
        <v>1</v>
      </c>
      <c r="T119" s="4">
        <f t="shared" ref="T119:Y119" si="36">T121+T122</f>
        <v>41792.9</v>
      </c>
      <c r="U119" s="4">
        <f t="shared" si="36"/>
        <v>42055.9</v>
      </c>
      <c r="V119" s="4">
        <f t="shared" si="36"/>
        <v>44284.9</v>
      </c>
      <c r="W119" s="4">
        <f t="shared" si="36"/>
        <v>46100.6</v>
      </c>
      <c r="X119" s="4">
        <f t="shared" si="36"/>
        <v>47760.2</v>
      </c>
      <c r="Y119" s="4">
        <f t="shared" si="36"/>
        <v>49288.5</v>
      </c>
      <c r="Z119" s="4">
        <f>T119+U119+V119+W119+X119+Y119</f>
        <v>271283</v>
      </c>
      <c r="AA119" s="31">
        <v>2026</v>
      </c>
      <c r="AB119" s="38"/>
      <c r="AC119" s="38"/>
      <c r="AD119" s="38"/>
      <c r="AE119" s="39"/>
      <c r="AF119" s="39"/>
    </row>
    <row r="120" spans="1:32" s="21" customFormat="1" ht="42.75" hidden="1" x14ac:dyDescent="0.25">
      <c r="A120" s="14"/>
      <c r="B120" s="14"/>
      <c r="C120" s="14"/>
      <c r="D120" s="14"/>
      <c r="E120" s="14"/>
      <c r="F120" s="14"/>
      <c r="G120" s="14"/>
      <c r="H120" s="36"/>
      <c r="I120" s="14"/>
      <c r="J120" s="14"/>
      <c r="K120" s="14"/>
      <c r="L120" s="14"/>
      <c r="M120" s="14"/>
      <c r="N120" s="14"/>
      <c r="O120" s="14"/>
      <c r="P120" s="14"/>
      <c r="Q120" s="14"/>
      <c r="R120" s="35" t="s">
        <v>40</v>
      </c>
      <c r="S120" s="26"/>
      <c r="T120" s="5"/>
      <c r="U120" s="5"/>
      <c r="V120" s="5"/>
      <c r="W120" s="5"/>
      <c r="X120" s="5"/>
      <c r="Y120" s="5"/>
      <c r="Z120" s="5"/>
      <c r="AA120" s="14"/>
      <c r="AB120" s="44"/>
      <c r="AC120" s="44"/>
      <c r="AD120" s="44"/>
      <c r="AE120" s="1"/>
      <c r="AF120" s="1"/>
    </row>
    <row r="121" spans="1:32" ht="25.9" hidden="1" customHeight="1" x14ac:dyDescent="0.25">
      <c r="A121" s="12" t="s">
        <v>23</v>
      </c>
      <c r="B121" s="12" t="s">
        <v>24</v>
      </c>
      <c r="C121" s="12" t="s">
        <v>25</v>
      </c>
      <c r="D121" s="12" t="s">
        <v>23</v>
      </c>
      <c r="E121" s="12" t="s">
        <v>30</v>
      </c>
      <c r="F121" s="12" t="s">
        <v>23</v>
      </c>
      <c r="G121" s="12" t="s">
        <v>30</v>
      </c>
      <c r="H121" s="12" t="s">
        <v>23</v>
      </c>
      <c r="I121" s="12" t="s">
        <v>31</v>
      </c>
      <c r="J121" s="12" t="s">
        <v>32</v>
      </c>
      <c r="K121" s="12" t="s">
        <v>23</v>
      </c>
      <c r="L121" s="12" t="s">
        <v>30</v>
      </c>
      <c r="M121" s="12"/>
      <c r="N121" s="12"/>
      <c r="O121" s="12"/>
      <c r="P121" s="12" t="s">
        <v>23</v>
      </c>
      <c r="Q121" s="12" t="s">
        <v>23</v>
      </c>
      <c r="R121" s="9" t="s">
        <v>89</v>
      </c>
      <c r="S121" s="13" t="s">
        <v>1</v>
      </c>
      <c r="T121" s="11">
        <v>41537</v>
      </c>
      <c r="U121" s="11">
        <v>41800</v>
      </c>
      <c r="V121" s="11">
        <v>44015.4</v>
      </c>
      <c r="W121" s="11">
        <v>45820</v>
      </c>
      <c r="X121" s="11">
        <v>47469.5</v>
      </c>
      <c r="Y121" s="11">
        <v>48988.5</v>
      </c>
      <c r="Z121" s="10">
        <f>T121+U121+V121+W121+X121+Y121</f>
        <v>269630.40000000002</v>
      </c>
      <c r="AA121" s="13">
        <v>2026</v>
      </c>
    </row>
    <row r="122" spans="1:32" ht="39" hidden="1" customHeight="1" x14ac:dyDescent="0.25">
      <c r="A122" s="12" t="s">
        <v>23</v>
      </c>
      <c r="B122" s="12" t="s">
        <v>24</v>
      </c>
      <c r="C122" s="12" t="s">
        <v>25</v>
      </c>
      <c r="D122" s="12" t="s">
        <v>23</v>
      </c>
      <c r="E122" s="12" t="s">
        <v>30</v>
      </c>
      <c r="F122" s="12" t="s">
        <v>23</v>
      </c>
      <c r="G122" s="12" t="s">
        <v>30</v>
      </c>
      <c r="H122" s="12" t="s">
        <v>23</v>
      </c>
      <c r="I122" s="12" t="s">
        <v>31</v>
      </c>
      <c r="J122" s="12" t="s">
        <v>32</v>
      </c>
      <c r="K122" s="12" t="s">
        <v>39</v>
      </c>
      <c r="L122" s="12" t="s">
        <v>30</v>
      </c>
      <c r="M122" s="12"/>
      <c r="N122" s="12"/>
      <c r="O122" s="12"/>
      <c r="P122" s="12" t="s">
        <v>25</v>
      </c>
      <c r="Q122" s="12" t="s">
        <v>25</v>
      </c>
      <c r="R122" s="9" t="s">
        <v>90</v>
      </c>
      <c r="S122" s="13" t="s">
        <v>1</v>
      </c>
      <c r="T122" s="32">
        <v>255.9</v>
      </c>
      <c r="U122" s="32">
        <v>255.9</v>
      </c>
      <c r="V122" s="32">
        <v>269.5</v>
      </c>
      <c r="W122" s="32">
        <v>280.60000000000002</v>
      </c>
      <c r="X122" s="32">
        <v>290.7</v>
      </c>
      <c r="Y122" s="32">
        <v>300</v>
      </c>
      <c r="Z122" s="10">
        <f>T122+U122+V122+W122+X122+Y122</f>
        <v>1652.6000000000001</v>
      </c>
      <c r="AA122" s="33">
        <v>2026</v>
      </c>
    </row>
    <row r="123" spans="1:32" s="21" customFormat="1" ht="25.9" hidden="1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5" t="s">
        <v>41</v>
      </c>
      <c r="S123" s="14"/>
      <c r="T123" s="8"/>
      <c r="U123" s="8"/>
      <c r="V123" s="8"/>
      <c r="W123" s="8"/>
      <c r="X123" s="8"/>
      <c r="Y123" s="8"/>
      <c r="Z123" s="5"/>
      <c r="AA123" s="18"/>
      <c r="AB123" s="44"/>
      <c r="AC123" s="44"/>
      <c r="AD123" s="44"/>
      <c r="AE123" s="1"/>
      <c r="AF123" s="1"/>
    </row>
    <row r="124" spans="1:32" s="21" customFormat="1" ht="30" hidden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9" t="s">
        <v>91</v>
      </c>
      <c r="S124" s="13" t="s">
        <v>19</v>
      </c>
      <c r="T124" s="11" t="s">
        <v>20</v>
      </c>
      <c r="U124" s="11" t="s">
        <v>20</v>
      </c>
      <c r="V124" s="11" t="s">
        <v>20</v>
      </c>
      <c r="W124" s="11" t="s">
        <v>20</v>
      </c>
      <c r="X124" s="11" t="s">
        <v>20</v>
      </c>
      <c r="Y124" s="11" t="s">
        <v>20</v>
      </c>
      <c r="Z124" s="11" t="s">
        <v>20</v>
      </c>
      <c r="AA124" s="13">
        <v>2026</v>
      </c>
      <c r="AB124" s="44"/>
      <c r="AC124" s="44"/>
      <c r="AD124" s="44"/>
      <c r="AE124" s="1"/>
      <c r="AF124" s="1"/>
    </row>
    <row r="125" spans="1:32" s="21" customFormat="1" ht="45" hidden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16" t="s">
        <v>92</v>
      </c>
      <c r="S125" s="14" t="s">
        <v>9</v>
      </c>
      <c r="T125" s="17">
        <v>500</v>
      </c>
      <c r="U125" s="17">
        <v>500</v>
      </c>
      <c r="V125" s="17">
        <v>500</v>
      </c>
      <c r="W125" s="17">
        <v>500</v>
      </c>
      <c r="X125" s="17">
        <v>500</v>
      </c>
      <c r="Y125" s="17">
        <v>500</v>
      </c>
      <c r="Z125" s="6">
        <f t="shared" ref="Z125:Z140" si="37">T125+U125+V125+W125+X125+Y125</f>
        <v>3000</v>
      </c>
      <c r="AA125" s="18">
        <v>2026</v>
      </c>
      <c r="AB125" s="44"/>
      <c r="AC125" s="44"/>
      <c r="AD125" s="44"/>
      <c r="AE125" s="1"/>
      <c r="AF125" s="1"/>
    </row>
    <row r="126" spans="1:32" s="21" customFormat="1" ht="52.5" hidden="1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9" t="s">
        <v>93</v>
      </c>
      <c r="S126" s="13" t="s">
        <v>19</v>
      </c>
      <c r="T126" s="11" t="s">
        <v>20</v>
      </c>
      <c r="U126" s="11" t="s">
        <v>20</v>
      </c>
      <c r="V126" s="11" t="s">
        <v>20</v>
      </c>
      <c r="W126" s="11" t="s">
        <v>20</v>
      </c>
      <c r="X126" s="11" t="s">
        <v>20</v>
      </c>
      <c r="Y126" s="11" t="s">
        <v>20</v>
      </c>
      <c r="Z126" s="11" t="s">
        <v>20</v>
      </c>
      <c r="AA126" s="13">
        <v>2026</v>
      </c>
      <c r="AB126" s="44"/>
      <c r="AC126" s="44"/>
      <c r="AD126" s="44"/>
      <c r="AE126" s="1"/>
      <c r="AF126" s="1"/>
    </row>
    <row r="127" spans="1:32" s="21" customFormat="1" ht="60" hidden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16" t="s">
        <v>94</v>
      </c>
      <c r="S127" s="14" t="s">
        <v>9</v>
      </c>
      <c r="T127" s="17">
        <v>5</v>
      </c>
      <c r="U127" s="17">
        <v>5</v>
      </c>
      <c r="V127" s="17">
        <v>5</v>
      </c>
      <c r="W127" s="17">
        <v>5</v>
      </c>
      <c r="X127" s="17">
        <v>5</v>
      </c>
      <c r="Y127" s="17">
        <v>5</v>
      </c>
      <c r="Z127" s="6">
        <f t="shared" si="37"/>
        <v>30</v>
      </c>
      <c r="AA127" s="18">
        <v>2026</v>
      </c>
      <c r="AB127" s="44"/>
      <c r="AC127" s="44"/>
      <c r="AD127" s="44"/>
      <c r="AE127" s="1"/>
      <c r="AF127" s="1"/>
    </row>
    <row r="128" spans="1:32" s="21" customFormat="1" ht="45" hidden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9" t="s">
        <v>95</v>
      </c>
      <c r="S128" s="13" t="s">
        <v>19</v>
      </c>
      <c r="T128" s="11" t="s">
        <v>20</v>
      </c>
      <c r="U128" s="11" t="s">
        <v>20</v>
      </c>
      <c r="V128" s="11" t="s">
        <v>20</v>
      </c>
      <c r="W128" s="11" t="s">
        <v>20</v>
      </c>
      <c r="X128" s="11" t="s">
        <v>20</v>
      </c>
      <c r="Y128" s="11" t="s">
        <v>20</v>
      </c>
      <c r="Z128" s="11" t="s">
        <v>20</v>
      </c>
      <c r="AA128" s="13">
        <v>2026</v>
      </c>
      <c r="AB128" s="44"/>
      <c r="AC128" s="44"/>
      <c r="AD128" s="44"/>
      <c r="AE128" s="1"/>
      <c r="AF128" s="1"/>
    </row>
    <row r="129" spans="1:32" s="21" customFormat="1" ht="45" hidden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16" t="s">
        <v>96</v>
      </c>
      <c r="S129" s="14" t="s">
        <v>9</v>
      </c>
      <c r="T129" s="17">
        <v>50</v>
      </c>
      <c r="U129" s="17">
        <v>50</v>
      </c>
      <c r="V129" s="17">
        <v>50</v>
      </c>
      <c r="W129" s="17">
        <v>50</v>
      </c>
      <c r="X129" s="17">
        <v>50</v>
      </c>
      <c r="Y129" s="17">
        <v>50</v>
      </c>
      <c r="Z129" s="6">
        <f>T129+U129+V129+W129+X129+Y129</f>
        <v>300</v>
      </c>
      <c r="AA129" s="18">
        <v>2026</v>
      </c>
      <c r="AB129" s="44"/>
      <c r="AC129" s="44"/>
      <c r="AD129" s="44"/>
      <c r="AE129" s="1"/>
      <c r="AF129" s="1"/>
    </row>
    <row r="130" spans="1:32" s="21" customFormat="1" ht="30" hidden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9" t="s">
        <v>97</v>
      </c>
      <c r="S130" s="13" t="s">
        <v>19</v>
      </c>
      <c r="T130" s="11" t="s">
        <v>20</v>
      </c>
      <c r="U130" s="11" t="s">
        <v>20</v>
      </c>
      <c r="V130" s="11" t="s">
        <v>20</v>
      </c>
      <c r="W130" s="11" t="s">
        <v>20</v>
      </c>
      <c r="X130" s="11" t="s">
        <v>20</v>
      </c>
      <c r="Y130" s="11" t="s">
        <v>20</v>
      </c>
      <c r="Z130" s="11" t="s">
        <v>20</v>
      </c>
      <c r="AA130" s="13">
        <v>2026</v>
      </c>
      <c r="AB130" s="44"/>
      <c r="AC130" s="44"/>
      <c r="AD130" s="44"/>
      <c r="AE130" s="1"/>
      <c r="AF130" s="1"/>
    </row>
    <row r="131" spans="1:32" s="21" customFormat="1" ht="52.5" hidden="1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16" t="s">
        <v>98</v>
      </c>
      <c r="S131" s="14" t="s">
        <v>9</v>
      </c>
      <c r="T131" s="17">
        <v>50</v>
      </c>
      <c r="U131" s="17">
        <v>50</v>
      </c>
      <c r="V131" s="17">
        <v>50</v>
      </c>
      <c r="W131" s="17">
        <v>50</v>
      </c>
      <c r="X131" s="17">
        <v>50</v>
      </c>
      <c r="Y131" s="17">
        <v>50</v>
      </c>
      <c r="Z131" s="6">
        <f t="shared" si="37"/>
        <v>300</v>
      </c>
      <c r="AA131" s="18">
        <v>2026</v>
      </c>
      <c r="AB131" s="44"/>
      <c r="AC131" s="44"/>
      <c r="AD131" s="44"/>
      <c r="AE131" s="1"/>
      <c r="AF131" s="1"/>
    </row>
    <row r="132" spans="1:32" s="21" customFormat="1" ht="39.6" hidden="1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16" t="s">
        <v>99</v>
      </c>
      <c r="S132" s="14" t="s">
        <v>10</v>
      </c>
      <c r="T132" s="17">
        <v>100</v>
      </c>
      <c r="U132" s="17">
        <v>100</v>
      </c>
      <c r="V132" s="17">
        <v>100</v>
      </c>
      <c r="W132" s="17">
        <v>100</v>
      </c>
      <c r="X132" s="17">
        <v>100</v>
      </c>
      <c r="Y132" s="17">
        <v>100</v>
      </c>
      <c r="Z132" s="6">
        <f t="shared" si="37"/>
        <v>600</v>
      </c>
      <c r="AA132" s="14">
        <v>2026</v>
      </c>
      <c r="AB132" s="44"/>
      <c r="AC132" s="44"/>
      <c r="AD132" s="44"/>
      <c r="AE132" s="1"/>
      <c r="AF132" s="1"/>
    </row>
    <row r="133" spans="1:32" s="21" customFormat="1" ht="45" hidden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9" t="s">
        <v>100</v>
      </c>
      <c r="S133" s="13" t="s">
        <v>19</v>
      </c>
      <c r="T133" s="11" t="s">
        <v>20</v>
      </c>
      <c r="U133" s="11" t="s">
        <v>20</v>
      </c>
      <c r="V133" s="11" t="s">
        <v>20</v>
      </c>
      <c r="W133" s="11" t="s">
        <v>20</v>
      </c>
      <c r="X133" s="11" t="s">
        <v>20</v>
      </c>
      <c r="Y133" s="11" t="s">
        <v>20</v>
      </c>
      <c r="Z133" s="11" t="s">
        <v>20</v>
      </c>
      <c r="AA133" s="33">
        <v>2026</v>
      </c>
      <c r="AB133" s="44"/>
      <c r="AC133" s="44"/>
      <c r="AD133" s="44"/>
      <c r="AE133" s="1"/>
      <c r="AF133" s="1"/>
    </row>
    <row r="134" spans="1:32" s="21" customFormat="1" ht="30" hidden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16" t="s">
        <v>101</v>
      </c>
      <c r="S134" s="14" t="s">
        <v>13</v>
      </c>
      <c r="T134" s="17">
        <v>12</v>
      </c>
      <c r="U134" s="17">
        <v>12</v>
      </c>
      <c r="V134" s="17">
        <v>12</v>
      </c>
      <c r="W134" s="17">
        <v>12</v>
      </c>
      <c r="X134" s="17">
        <v>12</v>
      </c>
      <c r="Y134" s="17">
        <v>12</v>
      </c>
      <c r="Z134" s="6">
        <f t="shared" si="37"/>
        <v>72</v>
      </c>
      <c r="AA134" s="14">
        <v>2026</v>
      </c>
      <c r="AB134" s="44"/>
      <c r="AC134" s="44"/>
      <c r="AD134" s="44"/>
      <c r="AE134" s="1"/>
      <c r="AF134" s="1"/>
    </row>
    <row r="135" spans="1:32" s="21" customFormat="1" ht="45" hidden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9" t="s">
        <v>102</v>
      </c>
      <c r="S135" s="13" t="s">
        <v>19</v>
      </c>
      <c r="T135" s="11" t="s">
        <v>20</v>
      </c>
      <c r="U135" s="11" t="s">
        <v>20</v>
      </c>
      <c r="V135" s="11" t="s">
        <v>20</v>
      </c>
      <c r="W135" s="11" t="s">
        <v>20</v>
      </c>
      <c r="X135" s="11" t="s">
        <v>20</v>
      </c>
      <c r="Y135" s="11" t="s">
        <v>20</v>
      </c>
      <c r="Z135" s="28" t="s">
        <v>20</v>
      </c>
      <c r="AA135" s="33">
        <v>2026</v>
      </c>
      <c r="AB135" s="44"/>
      <c r="AC135" s="44"/>
      <c r="AD135" s="44"/>
      <c r="AE135" s="1"/>
      <c r="AF135" s="1"/>
    </row>
    <row r="136" spans="1:32" s="21" customFormat="1" ht="30" hidden="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16" t="s">
        <v>103</v>
      </c>
      <c r="S136" s="14" t="s">
        <v>13</v>
      </c>
      <c r="T136" s="17">
        <v>4</v>
      </c>
      <c r="U136" s="17">
        <v>4</v>
      </c>
      <c r="V136" s="17">
        <v>4</v>
      </c>
      <c r="W136" s="17">
        <v>4</v>
      </c>
      <c r="X136" s="17">
        <v>4</v>
      </c>
      <c r="Y136" s="17">
        <v>4</v>
      </c>
      <c r="Z136" s="6">
        <f t="shared" si="37"/>
        <v>24</v>
      </c>
      <c r="AA136" s="14">
        <v>2026</v>
      </c>
      <c r="AB136" s="44"/>
      <c r="AC136" s="44"/>
      <c r="AD136" s="44"/>
      <c r="AE136" s="1"/>
      <c r="AF136" s="1"/>
    </row>
    <row r="137" spans="1:32" s="21" customFormat="1" ht="45" hidden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9" t="s">
        <v>104</v>
      </c>
      <c r="S137" s="13" t="s">
        <v>19</v>
      </c>
      <c r="T137" s="11" t="s">
        <v>20</v>
      </c>
      <c r="U137" s="11" t="s">
        <v>20</v>
      </c>
      <c r="V137" s="11" t="s">
        <v>20</v>
      </c>
      <c r="W137" s="11" t="s">
        <v>20</v>
      </c>
      <c r="X137" s="11" t="s">
        <v>20</v>
      </c>
      <c r="Y137" s="11" t="s">
        <v>20</v>
      </c>
      <c r="Z137" s="28" t="s">
        <v>20</v>
      </c>
      <c r="AA137" s="33">
        <v>2026</v>
      </c>
      <c r="AB137" s="44"/>
      <c r="AC137" s="44"/>
      <c r="AD137" s="44"/>
      <c r="AE137" s="1"/>
      <c r="AF137" s="1"/>
    </row>
    <row r="138" spans="1:32" s="21" customFormat="1" ht="30" hidden="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16" t="s">
        <v>105</v>
      </c>
      <c r="S138" s="14" t="s">
        <v>13</v>
      </c>
      <c r="T138" s="17">
        <v>5</v>
      </c>
      <c r="U138" s="17">
        <v>5</v>
      </c>
      <c r="V138" s="17">
        <v>5</v>
      </c>
      <c r="W138" s="17">
        <v>5</v>
      </c>
      <c r="X138" s="17">
        <v>5</v>
      </c>
      <c r="Y138" s="17">
        <v>5</v>
      </c>
      <c r="Z138" s="6">
        <f t="shared" si="37"/>
        <v>30</v>
      </c>
      <c r="AA138" s="14">
        <v>2026</v>
      </c>
      <c r="AB138" s="44"/>
      <c r="AC138" s="44"/>
      <c r="AD138" s="44"/>
      <c r="AE138" s="1"/>
      <c r="AF138" s="1"/>
    </row>
    <row r="139" spans="1:32" s="21" customFormat="1" ht="45" hidden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9" t="s">
        <v>106</v>
      </c>
      <c r="S139" s="13" t="s">
        <v>19</v>
      </c>
      <c r="T139" s="11" t="s">
        <v>20</v>
      </c>
      <c r="U139" s="11" t="s">
        <v>20</v>
      </c>
      <c r="V139" s="11" t="s">
        <v>20</v>
      </c>
      <c r="W139" s="11" t="s">
        <v>20</v>
      </c>
      <c r="X139" s="11" t="s">
        <v>20</v>
      </c>
      <c r="Y139" s="11" t="s">
        <v>20</v>
      </c>
      <c r="Z139" s="11" t="s">
        <v>20</v>
      </c>
      <c r="AA139" s="33">
        <v>2026</v>
      </c>
      <c r="AB139" s="44"/>
      <c r="AC139" s="44"/>
      <c r="AD139" s="44"/>
      <c r="AE139" s="1"/>
      <c r="AF139" s="1"/>
    </row>
    <row r="140" spans="1:32" s="21" customFormat="1" ht="30" hidden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16" t="s">
        <v>105</v>
      </c>
      <c r="S140" s="14" t="s">
        <v>13</v>
      </c>
      <c r="T140" s="17">
        <v>4</v>
      </c>
      <c r="U140" s="17">
        <v>4</v>
      </c>
      <c r="V140" s="17">
        <v>4</v>
      </c>
      <c r="W140" s="17">
        <v>4</v>
      </c>
      <c r="X140" s="17">
        <v>4</v>
      </c>
      <c r="Y140" s="17">
        <v>4</v>
      </c>
      <c r="Z140" s="6">
        <f t="shared" si="37"/>
        <v>24</v>
      </c>
      <c r="AA140" s="14">
        <v>2026</v>
      </c>
      <c r="AB140" s="44"/>
      <c r="AC140" s="44"/>
      <c r="AD140" s="44"/>
      <c r="AE140" s="1"/>
      <c r="AF140" s="1"/>
    </row>
    <row r="141" spans="1:32" s="21" customFormat="1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1"/>
      <c r="S141" s="40"/>
      <c r="T141" s="41"/>
      <c r="U141" s="41"/>
      <c r="V141" s="41"/>
      <c r="W141" s="41"/>
      <c r="X141" s="41"/>
      <c r="Y141" s="41"/>
      <c r="Z141" s="42"/>
      <c r="AA141" s="40"/>
      <c r="AB141" s="44"/>
      <c r="AC141" s="44"/>
      <c r="AD141" s="44"/>
      <c r="AE141" s="1"/>
      <c r="AF141" s="1"/>
    </row>
    <row r="142" spans="1:32" s="21" customFormat="1" x14ac:dyDescent="0.25">
      <c r="A142" s="100" t="s">
        <v>45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44"/>
      <c r="AC142" s="44"/>
      <c r="AD142" s="44"/>
      <c r="AE142" s="1"/>
      <c r="AF142" s="1"/>
    </row>
    <row r="143" spans="1:32" s="21" customFormat="1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87"/>
      <c r="S143" s="87"/>
      <c r="T143" s="87"/>
      <c r="U143" s="87"/>
      <c r="V143" s="87"/>
      <c r="W143" s="92"/>
      <c r="X143" s="87"/>
      <c r="Y143" s="87"/>
      <c r="Z143" s="87"/>
      <c r="AA143" s="89"/>
      <c r="AB143" s="44"/>
      <c r="AC143" s="44"/>
      <c r="AD143" s="44"/>
      <c r="AE143" s="1"/>
      <c r="AF143" s="1"/>
    </row>
    <row r="144" spans="1:32" s="21" customFormat="1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87"/>
      <c r="S144" s="87"/>
      <c r="T144" s="87"/>
      <c r="U144" s="87"/>
      <c r="V144" s="87"/>
      <c r="W144" s="92"/>
      <c r="X144" s="87"/>
      <c r="Y144" s="87"/>
      <c r="Z144" s="87"/>
      <c r="AA144" s="89"/>
      <c r="AB144" s="44"/>
      <c r="AC144" s="44"/>
      <c r="AD144" s="44"/>
      <c r="AE144" s="1"/>
      <c r="AF144" s="1"/>
    </row>
    <row r="145" spans="1:27" ht="31.15" customHeight="1" x14ac:dyDescent="0.25">
      <c r="A145" s="98" t="s">
        <v>160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</row>
  </sheetData>
  <autoFilter ref="A13:AF13"/>
  <mergeCells count="20">
    <mergeCell ref="A3:AA3"/>
    <mergeCell ref="A4:AA4"/>
    <mergeCell ref="A5:AA5"/>
    <mergeCell ref="A7:AA7"/>
    <mergeCell ref="A145:AA145"/>
    <mergeCell ref="V1:AA1"/>
    <mergeCell ref="A142:AA142"/>
    <mergeCell ref="A12:C12"/>
    <mergeCell ref="D12:E12"/>
    <mergeCell ref="F12:G12"/>
    <mergeCell ref="A11:Q11"/>
    <mergeCell ref="H12:Q12"/>
    <mergeCell ref="S11:S12"/>
    <mergeCell ref="R11:R12"/>
    <mergeCell ref="Z11:AA11"/>
    <mergeCell ref="T11:Y11"/>
    <mergeCell ref="A9:AA9"/>
    <mergeCell ref="R33:R35"/>
    <mergeCell ref="A8:AA8"/>
    <mergeCell ref="A2:AA2"/>
  </mergeCells>
  <pageMargins left="0.39370078740157483" right="0.39370078740157483" top="0.78740157480314965" bottom="0.39370078740157483" header="0" footer="0"/>
  <pageSetup paperSize="9" scale="65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2018-11-30T13:33:46Z</dcterms:modified>
</cp:coreProperties>
</file>